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3335" windowHeight="11640" tabRatio="965" activeTab="5"/>
  </bookViews>
  <sheets>
    <sheet name="тит.лист" sheetId="1" r:id="rId1"/>
    <sheet name="раздел 1" sheetId="2" r:id="rId2"/>
    <sheet name="1.4-1.6" sheetId="3" r:id="rId3"/>
    <sheet name="1.7" sheetId="4" r:id="rId4"/>
    <sheet name="Раздел 2" sheetId="5" r:id="rId5"/>
    <sheet name="Раздел 3" sheetId="6" r:id="rId6"/>
    <sheet name="1" sheetId="7" r:id="rId7"/>
    <sheet name="Лист1" sheetId="8" r:id="rId8"/>
  </sheets>
  <definedNames>
    <definedName name="sub_1002" localSheetId="4">'Раздел 2'!$B$2</definedName>
    <definedName name="_xlnm.Print_Area" localSheetId="6">'1'!$A$1:$E$240</definedName>
    <definedName name="_xlnm.Print_Area" localSheetId="3">'1.7'!$C$1:$N$22</definedName>
    <definedName name="_xlnm.Print_Area" localSheetId="1">'раздел 1'!$A$1:$I$56</definedName>
    <definedName name="_xlnm.Print_Area" localSheetId="5">'Раздел 3'!$A$1:$D$420</definedName>
    <definedName name="_xlnm.Print_Area" localSheetId="0">'тит.лист'!$A$1:$I$53</definedName>
  </definedNames>
  <calcPr fullCalcOnLoad="1"/>
</workbook>
</file>

<file path=xl/sharedStrings.xml><?xml version="1.0" encoding="utf-8"?>
<sst xmlns="http://schemas.openxmlformats.org/spreadsheetml/2006/main" count="858" uniqueCount="232">
  <si>
    <t>Наименование показателя</t>
  </si>
  <si>
    <t>Ед. изм.</t>
  </si>
  <si>
    <t>Планируемый год</t>
  </si>
  <si>
    <t>Планируемый объем средств по муниципальному заданию, всего</t>
  </si>
  <si>
    <t>в том числе:</t>
  </si>
  <si>
    <t>Количество услуг</t>
  </si>
  <si>
    <t>Норматив финансовых затрат на оказание муниципальной услуги</t>
  </si>
  <si>
    <t>Планируемый объем средств</t>
  </si>
  <si>
    <t>Планируемый объем средств от оказания платных услуг, всего</t>
  </si>
  <si>
    <t>г.</t>
  </si>
  <si>
    <t>г. текущий</t>
  </si>
  <si>
    <t>г. плановый</t>
  </si>
  <si>
    <t>ед. изм.</t>
  </si>
  <si>
    <t>% (гр. 3 / гр. 2)</t>
  </si>
  <si>
    <t>% (гр. 5 / гр. 2)</t>
  </si>
  <si>
    <t>Показатели динамики объемов оказанных услуг</t>
  </si>
  <si>
    <t>По муниципальному заданию, всего</t>
  </si>
  <si>
    <t>в том числе (по услугам):</t>
  </si>
  <si>
    <t>По приносящей доход деятельности от оказания платных услуг, всего</t>
  </si>
  <si>
    <t>Показатели динамики доходов учреждения</t>
  </si>
  <si>
    <t>руб.</t>
  </si>
  <si>
    <t>%</t>
  </si>
  <si>
    <t>1. Доходы учреждения (субсидии)</t>
  </si>
  <si>
    <t xml:space="preserve">          Наименование показателя              </t>
  </si>
  <si>
    <t>Сумма</t>
  </si>
  <si>
    <t xml:space="preserve">I. Нефинансовые активы, всего:              </t>
  </si>
  <si>
    <t xml:space="preserve">из них:                                     </t>
  </si>
  <si>
    <t xml:space="preserve">в том числе:                           </t>
  </si>
  <si>
    <t xml:space="preserve">1.1.2. Стоимость имущества, приобретенного муниципальным  бюджетным учреждением (подразделением) за счет выделенных собственником имущества учреждения средств </t>
  </si>
  <si>
    <t xml:space="preserve">II. Финансовые активы, всего                </t>
  </si>
  <si>
    <t xml:space="preserve">2.2.1. по выданным авансам на услуги связи  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</si>
  <si>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</si>
  <si>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</si>
  <si>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</si>
  <si>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</si>
  <si>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</si>
  <si>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2.2.8. по выданным авансам на прочие расходы</t>
  </si>
  <si>
    <t>2.2. Дебиторская задолженность по расходам (выданным авансам), полученным за счет средств бюджета всего:</t>
  </si>
  <si>
    <t>1.1. Общая балансовая стоимость недвижимого муниципального   имущества,  всего</t>
  </si>
  <si>
    <t>1.1.4. Остаточная стоимость недвижимого муниципального имущества</t>
  </si>
  <si>
    <t xml:space="preserve"> 1.2. Общая балансовая стоимость движимого муниципального имущества, всего:</t>
  </si>
  <si>
    <t>1.2.1. Общая балансовая стоимость особо ценного движимого имущества</t>
  </si>
  <si>
    <t>III. Обязательства, всего</t>
  </si>
  <si>
    <t>из них: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</si>
  <si>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</si>
  <si>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</si>
  <si>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</si>
  <si>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</si>
  <si>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</si>
  <si>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</si>
  <si>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</si>
  <si>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</si>
  <si>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материальных запасов</t>
  </si>
  <si>
    <t>3.2.9. по оплате прочих расходов</t>
  </si>
  <si>
    <t>3.2.10. по платежам в бюджет</t>
  </si>
  <si>
    <t>3.2.11.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</si>
  <si>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</si>
  <si>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Остаток средств на начало планируемого года</t>
  </si>
  <si>
    <t>*</t>
  </si>
  <si>
    <t>Поступления, всего:</t>
  </si>
  <si>
    <t>Всего руб.</t>
  </si>
  <si>
    <t>Поступления от оказания учреждением услуг, предоставление которых для физических лиц осуществляется на платной основе</t>
  </si>
  <si>
    <t>Субсидии на выполнение муниципального
задания, в т.ч. по услугам</t>
  </si>
  <si>
    <t>Поступления от иной, приносящей доход деятельности</t>
  </si>
  <si>
    <t>Безвозмездные поступления</t>
  </si>
  <si>
    <t>Поступления от реализации ценных бумаг</t>
  </si>
  <si>
    <t>Выплаты (в разрезе источников поступлений), 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</si>
  <si>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</si>
  <si>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</si>
  <si>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</si>
  <si>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</si>
  <si>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</si>
  <si>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</si>
  <si>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(подпись)</t>
  </si>
  <si>
    <t>(расшифровка подписи)</t>
  </si>
  <si>
    <t>План финансово-хозяйственной деятельности</t>
  </si>
  <si>
    <t>Форма по КФД</t>
  </si>
  <si>
    <t>КОДЫ</t>
  </si>
  <si>
    <t>Дата</t>
  </si>
  <si>
    <t>по ОКПО</t>
  </si>
  <si>
    <t>ИНН/КПП</t>
  </si>
  <si>
    <t>по ОКЕИ</t>
  </si>
  <si>
    <t>чел.</t>
  </si>
  <si>
    <t>Показатели муниципального задания учреждения</t>
  </si>
  <si>
    <t>Показатели платных услуг, относящихся к основным видам деятельности учреждения</t>
  </si>
  <si>
    <t>Динамика изменения основных параметров деятельности учреждения</t>
  </si>
  <si>
    <t>Показатели по поступлениям и выплатам учреждения</t>
  </si>
  <si>
    <t xml:space="preserve">Работы, услуги по содержанию имущества                          </t>
  </si>
  <si>
    <t xml:space="preserve">Увеличение стоимости материальных запасов               </t>
  </si>
  <si>
    <t>Затраты на содержание имущества</t>
  </si>
  <si>
    <t>2. Доходы учреждения от внебюджетной деятельности</t>
  </si>
  <si>
    <t xml:space="preserve">3. Чистая прибыль учреждения </t>
  </si>
  <si>
    <t>Субсидия на выполнение муниципального задания (местный бюджет)</t>
  </si>
  <si>
    <t>Поступление средств родителей за содержание и обучение детей</t>
  </si>
  <si>
    <t>Итого:</t>
  </si>
  <si>
    <t xml:space="preserve">Заработная плата </t>
  </si>
  <si>
    <t xml:space="preserve">Прочие выплаты </t>
  </si>
  <si>
    <t>Начисление на выплаты по оплате платы</t>
  </si>
  <si>
    <t>Прочие услуги по содержанию имущества</t>
  </si>
  <si>
    <t>Прочие услуги</t>
  </si>
  <si>
    <t xml:space="preserve">Прочие расходы по увеличению основных средств </t>
  </si>
  <si>
    <t>Прочие расходы по увеличению материальных запасов</t>
  </si>
  <si>
    <t>Арендная плата</t>
  </si>
  <si>
    <t>Прочие расходы</t>
  </si>
  <si>
    <t>Прочие расходы по увеличению основных средств</t>
  </si>
  <si>
    <t>Бюджетные инвестиции</t>
  </si>
  <si>
    <t>Поступление от реализации ценных бумаг</t>
  </si>
  <si>
    <t xml:space="preserve"> </t>
  </si>
  <si>
    <t>УТВЕРЖДАЮ</t>
  </si>
  <si>
    <t>Председатель комитета образования</t>
  </si>
  <si>
    <t xml:space="preserve">администрации муниципального </t>
  </si>
  <si>
    <t>образования "Выборгский район"</t>
  </si>
  <si>
    <t>Ленинградской области</t>
  </si>
  <si>
    <t>(наименование должностного лица,</t>
  </si>
  <si>
    <t>утверждающего документ)</t>
  </si>
  <si>
    <t>Карвелис О.В.</t>
  </si>
  <si>
    <t>Наименование муниципального</t>
  </si>
  <si>
    <t>бюджетного  учреждения      (подразделения)</t>
  </si>
  <si>
    <t>Единица измерения:  руб.</t>
  </si>
  <si>
    <t>в ведомстве которого</t>
  </si>
  <si>
    <t>муниципального бюджетного</t>
  </si>
  <si>
    <t>Услуга № 5</t>
  </si>
  <si>
    <t>Услуга 5</t>
  </si>
  <si>
    <t>3.2.1. по начислениям на выплаты по оплате труда</t>
  </si>
  <si>
    <t>по лицевым счетам в органах, осуществляющих ведение лицевых счетов учреждения</t>
  </si>
  <si>
    <t>по счетам, открытым в кредитным организациях</t>
  </si>
  <si>
    <t>Услуга № 6</t>
  </si>
  <si>
    <t>Услуга № 7</t>
  </si>
  <si>
    <t>Услуга № 8</t>
  </si>
  <si>
    <t>Услуга № 9</t>
  </si>
  <si>
    <t>Услуга № 10</t>
  </si>
  <si>
    <t>Субсидия на выполнение муниципального задания (областной бюджет 192)</t>
  </si>
  <si>
    <t>Субсидия на выполнение муниципального задания (областной бюджет 191)</t>
  </si>
  <si>
    <t>Субсидия на выполнение муниципального задания (областной бюджет 261)</t>
  </si>
  <si>
    <t>Субсидия на выполнение муниципального задания (областной бюджет) Доп КР 916</t>
  </si>
  <si>
    <t>Иные цели</t>
  </si>
  <si>
    <t>Субсидия на реализацию основ. общеоб. программ (областные средства 261)</t>
  </si>
  <si>
    <t>Субсидия на реализацию основ. общеоб. программ (областные средства 916)</t>
  </si>
  <si>
    <t>Субсидия на реализацию основ. общеоб. программ (областные средства 191)</t>
  </si>
  <si>
    <t>Субсидия на реализацию основ. общеоб. программ (областные средства 192)</t>
  </si>
  <si>
    <t>в т.ч.</t>
  </si>
  <si>
    <t>225 (текущий ремонт)</t>
  </si>
  <si>
    <t>225 (содержание помещения)</t>
  </si>
  <si>
    <t>225 (прочие услуги)</t>
  </si>
  <si>
    <t>226 (питание)</t>
  </si>
  <si>
    <t>226 (прочее)</t>
  </si>
  <si>
    <t>226 (штрафы)</t>
  </si>
  <si>
    <t>310 (оборудование)</t>
  </si>
  <si>
    <t>310 (капитальный ремонт)</t>
  </si>
  <si>
    <t>310 (кап.строительство)</t>
  </si>
  <si>
    <t>340 (увеличение стоимости мат. запасов)</t>
  </si>
  <si>
    <t>340 (питание)</t>
  </si>
  <si>
    <t xml:space="preserve">Иные цели </t>
  </si>
  <si>
    <t xml:space="preserve">Остаток </t>
  </si>
  <si>
    <t>по муниципальному заданию</t>
  </si>
  <si>
    <t>по иным целям</t>
  </si>
  <si>
    <t>по внебюджету</t>
  </si>
  <si>
    <t xml:space="preserve">Директор                                                                      </t>
  </si>
  <si>
    <t>расшифровка подписи</t>
  </si>
  <si>
    <t xml:space="preserve">Главный бухгалтер                                                     </t>
  </si>
  <si>
    <t xml:space="preserve">Исполнитель                                                               </t>
  </si>
  <si>
    <t>Услуга 6</t>
  </si>
  <si>
    <t>муниципальное бюджетное общеобразовательное  учреждение</t>
  </si>
  <si>
    <t>"Гавриловская основная общеобразовательная школа"</t>
  </si>
  <si>
    <t xml:space="preserve"> образования "Выборгский район" Ленинградской области</t>
  </si>
  <si>
    <r>
      <t xml:space="preserve">находится учреждение:  </t>
    </r>
    <r>
      <rPr>
        <b/>
        <sz val="11"/>
        <color indexed="8"/>
        <rFont val="Times New Roman"/>
        <family val="1"/>
      </rPr>
      <t>комитет образования администрации муниципального</t>
    </r>
  </si>
  <si>
    <t>Адрес фактического местонахождения</t>
  </si>
  <si>
    <t xml:space="preserve">Наименование органа, </t>
  </si>
  <si>
    <r>
      <t xml:space="preserve">учреждения (подразделения) </t>
    </r>
    <r>
      <rPr>
        <b/>
        <sz val="11"/>
        <color indexed="8"/>
        <rFont val="Times New Roman"/>
        <family val="1"/>
      </rPr>
      <t>Российская Федерация, 188870, Ленинградская область,</t>
    </r>
  </si>
  <si>
    <t>Выборгский район, поселок Гаврилово, улица Школьная, дом 11</t>
  </si>
  <si>
    <t xml:space="preserve">I. Сведения о деятельности муниципального бюджетного (автономного) учреждения
</t>
  </si>
  <si>
    <t xml:space="preserve">1.1. Цели деятельности учреждения (подразделения):
Учреждение осуществляет свою образовательную, правовую и хозяйственную деятельность в соответствии с предметом и целями деятельности, определенными в соответствии с Конституцией Российской Федерации, Гражданским Кодексом Российской Федерации от 30.11.1994г. № 51-ФЗ, Законом Российской Федерации «О некоммерческих организациях» от 12.01.1996г. № 7-ФЗ, Законом Российской Федерации «Об образовании» от 10.07.1992г. №3266-1, Типовым положением об общеобразовательном учреждении, утвержденным Постановлением Правительства Российской Федерации от 19.03.2001г. № 196, Законом Российской Федерации «Об общих принципах организации местного самоуправления в Российской Федерации» от 16 октября 2003 года № 131-ФЗ, другими нормативными актами  Российской Федерации и настоящим Уставом.
 1.2. Виды деятельности учреждения (подразделения):
Муниципальное бюджетное общеобразовательное учреждение «Гавриловская основная общеобразовательная школа» является некоммерческой организацией и создано для оказания услуг в целях обеспечения реализации предусмотренных законодательством Российской Федерации полномочий органов самоуправления в сфере образования без ограничения срока деятельности. 
Учреждение в своей деятельности реализует следующие основные общеобразовательные программы:
• начального общего образования – нормативный срок освоения 4 года;
• основного общего образования – нормативный срок освоения 5 лет.
Дополнительные образовательные программы:
• физкультурно-спортивной направленности – нормативный срок освоения до 5 лет;
• эколого-биологической направленности – нормативный срок освоения до 5 лет;
• художественно-эстетической направленности – нормативный срок освоения до 5 лет.
1.3. Перечень услуг (работ), осуществляемых на платной основе: нет.
</t>
  </si>
  <si>
    <t>1.1.1. Стоимость имущества, закрепленного  собственником имущества за  муниципальным бюджетным учреждением на праве оперативного управления</t>
  </si>
  <si>
    <t xml:space="preserve"> 1.1.3. Стоимость имущества, приобретенного муниципальным  бюджетным учреждением (подразделением) за счет доходов, полученных от платной и иной приносящей доход деятельности</t>
  </si>
  <si>
    <t>1.2.2. Остаточная стоимость особо ценного движимого имущества</t>
  </si>
  <si>
    <t>2.1. Дебиторская задолженность по доходам,  полученным за счет средств бюджета</t>
  </si>
  <si>
    <t>2.2.7. по выданным авансам на приобретение материальных запасов</t>
  </si>
  <si>
    <t>2.3. Дебиторская задолженность по выданным авансам за счет доходов, полученных от  платной и иной приносящей доход деятельности, всего:</t>
  </si>
  <si>
    <r>
      <t xml:space="preserve">      </t>
    </r>
    <r>
      <rPr>
        <b/>
        <sz val="11"/>
        <color indexed="8"/>
        <rFont val="Times New Roman"/>
        <family val="1"/>
      </rPr>
      <t xml:space="preserve">  II.   Показатели финансового состояния учреждения</t>
    </r>
  </si>
  <si>
    <t>И.И. Тимошик</t>
  </si>
  <si>
    <t>Н.В. Свиридова</t>
  </si>
  <si>
    <t>свод</t>
  </si>
  <si>
    <t>МЗ</t>
  </si>
  <si>
    <t>разница</t>
  </si>
  <si>
    <t>290 (штрафы, пени)</t>
  </si>
  <si>
    <t>на 2016 год</t>
  </si>
  <si>
    <t>№ 1 Услуга</t>
  </si>
  <si>
    <t>№ 4 Работа</t>
  </si>
  <si>
    <t xml:space="preserve">№ 2 Услуга </t>
  </si>
  <si>
    <t xml:space="preserve">№ 3 Услуга </t>
  </si>
  <si>
    <t>2016 год</t>
  </si>
  <si>
    <t>Услуга № 1</t>
  </si>
  <si>
    <t>Услуга № 2</t>
  </si>
  <si>
    <t>Услуга № 3</t>
  </si>
  <si>
    <t>Субсидия на выполнение муниципального задания (местный бюджет летний оздоровительный лагерь)</t>
  </si>
  <si>
    <t>Субсидии на иные цели</t>
  </si>
  <si>
    <t>Доходы от собственности (аренда) КОСГУ 120</t>
  </si>
  <si>
    <t>Доходы от оказания платных услуг (родительская плата, платные услуги) КОСГУ 130</t>
  </si>
  <si>
    <t>Прочие доходы (безвозмездные поступления) КОСГУ 180</t>
  </si>
  <si>
    <t>Субсидия на выполнение муниципального задания (местный бюджет), в том числе:</t>
  </si>
  <si>
    <t>Доп ФК 000</t>
  </si>
  <si>
    <t>290 (штрафы)</t>
  </si>
  <si>
    <t>Субсидия на выполнение муниципального задания (летний лагерь)</t>
  </si>
  <si>
    <t>Иные цели, в том числе:</t>
  </si>
  <si>
    <t>Код субсидии ____________________</t>
  </si>
  <si>
    <t>Собственные доходы учреждения (КОСГУ 120+130+180)</t>
  </si>
  <si>
    <t>Работа № 4</t>
  </si>
  <si>
    <t xml:space="preserve">  Услуга № 1 "Реализация основных общеобразовательных программ начального общего образования"</t>
  </si>
  <si>
    <t xml:space="preserve"> Услуга № 2 "Реализация основных общеобразовательных программ основного общего образования"</t>
  </si>
  <si>
    <t>Услуга № 3 "Реализация дополнительных общеобразовательных и общеразвивающих программ"</t>
  </si>
  <si>
    <t xml:space="preserve"> Работа № 4 "Организация питания обучающихся"</t>
  </si>
  <si>
    <t xml:space="preserve"> Услуга № 1</t>
  </si>
  <si>
    <t xml:space="preserve"> Услуга № 2</t>
  </si>
  <si>
    <t xml:space="preserve"> Услуга № 3</t>
  </si>
  <si>
    <t xml:space="preserve"> Работа № 4</t>
  </si>
  <si>
    <t>Доп ФК192</t>
  </si>
  <si>
    <t>Доп ФК _208_____</t>
  </si>
  <si>
    <t>Доп ФК _012____</t>
  </si>
  <si>
    <t>Услуга №5 " Организация отдыха детей и молодежи"</t>
  </si>
  <si>
    <t>290 (пени)</t>
  </si>
  <si>
    <t>290 (гос.пошлина)</t>
  </si>
  <si>
    <t>Код субсидии 919116106</t>
  </si>
  <si>
    <t>Код субсидии 919116055</t>
  </si>
  <si>
    <t>факт</t>
  </si>
  <si>
    <t>план 9 мес</t>
  </si>
  <si>
    <t>Доп ФК _155_____</t>
  </si>
  <si>
    <t>Доп. КР 169</t>
  </si>
  <si>
    <t>Доп. КР 255</t>
  </si>
  <si>
    <t>Код субсидии 919116220</t>
  </si>
  <si>
    <t>11 ноября  2016 год</t>
  </si>
  <si>
    <t>11 ноября</t>
  </si>
  <si>
    <t>11.11.2016г.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</si>
</sst>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%"/>
    <numFmt numFmtId="169" formatCode="0.0000%"/>
    <numFmt numFmtId="170" formatCode="0.0%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#,##0.00000"/>
    <numFmt numFmtId="179" formatCode="#,##0.0000"/>
    <numFmt numFmtId="180" formatCode="#,##0.000000"/>
  </numFmts>
  <fonts count="72">
    <font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9"/>
      <name val="Arial cyr"/>
      <family val="0"/>
    </font>
    <font>
      <b/>
      <sz val="9"/>
      <name val="Arial"/>
      <family val="2"/>
    </font>
    <font>
      <sz val="11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b/>
      <i/>
      <u val="single"/>
      <sz val="12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Arial Cyr"/>
      <family val="0"/>
    </font>
    <font>
      <u val="single"/>
      <sz val="12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Arial Cyr"/>
      <family val="0"/>
    </font>
    <font>
      <sz val="12"/>
      <color rgb="FF000000"/>
      <name val="Times New Roman"/>
      <family val="0"/>
    </font>
    <font>
      <u val="single"/>
      <sz val="12"/>
      <color rgb="FF000000"/>
      <name val="Times New Roman"/>
      <family val="1"/>
    </font>
    <font>
      <u val="single"/>
      <sz val="9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1" fillId="34" borderId="11" xfId="0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right"/>
    </xf>
    <xf numFmtId="4" fontId="11" fillId="34" borderId="11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4" fontId="11" fillId="35" borderId="11" xfId="0" applyNumberFormat="1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wrapText="1"/>
    </xf>
    <xf numFmtId="4" fontId="10" fillId="36" borderId="11" xfId="0" applyNumberFormat="1" applyFont="1" applyFill="1" applyBorder="1" applyAlignment="1">
      <alignment horizontal="right"/>
    </xf>
    <xf numFmtId="4" fontId="66" fillId="37" borderId="11" xfId="0" applyNumberFormat="1" applyFont="1" applyFill="1" applyBorder="1" applyAlignment="1">
      <alignment horizontal="right"/>
    </xf>
    <xf numFmtId="0" fontId="11" fillId="35" borderId="11" xfId="0" applyFont="1" applyFill="1" applyBorder="1" applyAlignment="1">
      <alignment wrapText="1"/>
    </xf>
    <xf numFmtId="0" fontId="11" fillId="38" borderId="11" xfId="0" applyFont="1" applyFill="1" applyBorder="1" applyAlignment="1">
      <alignment wrapText="1"/>
    </xf>
    <xf numFmtId="0" fontId="11" fillId="38" borderId="11" xfId="0" applyFont="1" applyFill="1" applyBorder="1" applyAlignment="1">
      <alignment horizontal="center"/>
    </xf>
    <xf numFmtId="4" fontId="10" fillId="38" borderId="11" xfId="0" applyNumberFormat="1" applyFont="1" applyFill="1" applyBorder="1" applyAlignment="1">
      <alignment horizontal="right"/>
    </xf>
    <xf numFmtId="0" fontId="13" fillId="0" borderId="11" xfId="0" applyFont="1" applyBorder="1" applyAlignment="1">
      <alignment wrapText="1"/>
    </xf>
    <xf numFmtId="0" fontId="8" fillId="39" borderId="0" xfId="0" applyFont="1" applyFill="1" applyAlignment="1">
      <alignment/>
    </xf>
    <xf numFmtId="4" fontId="11" fillId="38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4" fillId="40" borderId="11" xfId="0" applyFont="1" applyFill="1" applyBorder="1" applyAlignment="1">
      <alignment horizontal="left"/>
    </xf>
    <xf numFmtId="0" fontId="14" fillId="40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3" fillId="0" borderId="13" xfId="0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0" fontId="11" fillId="38" borderId="11" xfId="0" applyFont="1" applyFill="1" applyBorder="1" applyAlignment="1">
      <alignment/>
    </xf>
    <xf numFmtId="4" fontId="11" fillId="41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3" fillId="0" borderId="11" xfId="0" applyFont="1" applyBorder="1" applyAlignment="1">
      <alignment/>
    </xf>
    <xf numFmtId="4" fontId="11" fillId="38" borderId="11" xfId="0" applyNumberFormat="1" applyFont="1" applyFill="1" applyBorder="1" applyAlignment="1">
      <alignment horizontal="center"/>
    </xf>
    <xf numFmtId="4" fontId="11" fillId="35" borderId="11" xfId="0" applyNumberFormat="1" applyFont="1" applyFill="1" applyBorder="1" applyAlignment="1">
      <alignment wrapText="1"/>
    </xf>
    <xf numFmtId="4" fontId="10" fillId="36" borderId="11" xfId="0" applyNumberFormat="1" applyFont="1" applyFill="1" applyBorder="1" applyAlignment="1">
      <alignment/>
    </xf>
    <xf numFmtId="4" fontId="66" fillId="36" borderId="11" xfId="0" applyNumberFormat="1" applyFont="1" applyFill="1" applyBorder="1" applyAlignment="1">
      <alignment/>
    </xf>
    <xf numFmtId="4" fontId="66" fillId="36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7" fillId="0" borderId="14" xfId="0" applyFont="1" applyBorder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justify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top" wrapText="1"/>
    </xf>
    <xf numFmtId="4" fontId="18" fillId="0" borderId="17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wrapText="1"/>
    </xf>
    <xf numFmtId="4" fontId="18" fillId="0" borderId="11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6" fillId="0" borderId="19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21" xfId="0" applyFont="1" applyBorder="1" applyAlignment="1">
      <alignment horizontal="right" wrapText="1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horizontal="right" wrapText="1"/>
    </xf>
    <xf numFmtId="0" fontId="16" fillId="0" borderId="25" xfId="0" applyFont="1" applyBorder="1" applyAlignment="1">
      <alignment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9" fontId="16" fillId="0" borderId="26" xfId="0" applyNumberFormat="1" applyFont="1" applyBorder="1" applyAlignment="1">
      <alignment horizontal="center" vertical="top" wrapText="1"/>
    </xf>
    <xf numFmtId="0" fontId="16" fillId="0" borderId="26" xfId="0" applyFont="1" applyBorder="1" applyAlignment="1">
      <alignment vertical="top" wrapText="1"/>
    </xf>
    <xf numFmtId="0" fontId="3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4" fontId="18" fillId="0" borderId="11" xfId="0" applyNumberFormat="1" applyFont="1" applyBorder="1" applyAlignment="1">
      <alignment/>
    </xf>
    <xf numFmtId="4" fontId="18" fillId="0" borderId="11" xfId="0" applyNumberFormat="1" applyFont="1" applyBorder="1" applyAlignment="1">
      <alignment vertical="top"/>
    </xf>
    <xf numFmtId="4" fontId="18" fillId="0" borderId="0" xfId="0" applyNumberFormat="1" applyFont="1" applyAlignment="1">
      <alignment/>
    </xf>
    <xf numFmtId="14" fontId="8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4" fontId="66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Border="1" applyAlignment="1">
      <alignment/>
    </xf>
    <xf numFmtId="4" fontId="67" fillId="0" borderId="0" xfId="0" applyNumberFormat="1" applyFont="1" applyFill="1" applyBorder="1" applyAlignment="1">
      <alignment horizontal="right"/>
    </xf>
    <xf numFmtId="0" fontId="68" fillId="0" borderId="0" xfId="0" applyFont="1" applyAlignment="1">
      <alignment/>
    </xf>
    <xf numFmtId="0" fontId="16" fillId="0" borderId="18" xfId="0" applyFont="1" applyBorder="1" applyAlignment="1">
      <alignment horizontal="center" wrapText="1"/>
    </xf>
    <xf numFmtId="4" fontId="18" fillId="0" borderId="12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4" fontId="18" fillId="0" borderId="15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/>
    </xf>
    <xf numFmtId="0" fontId="7" fillId="0" borderId="25" xfId="0" applyFont="1" applyBorder="1" applyAlignment="1">
      <alignment/>
    </xf>
    <xf numFmtId="4" fontId="18" fillId="0" borderId="29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2" fillId="34" borderId="11" xfId="0" applyFont="1" applyFill="1" applyBorder="1" applyAlignment="1">
      <alignment wrapText="1"/>
    </xf>
    <xf numFmtId="0" fontId="23" fillId="34" borderId="11" xfId="0" applyFont="1" applyFill="1" applyBorder="1" applyAlignment="1">
      <alignment horizontal="center"/>
    </xf>
    <xf numFmtId="4" fontId="22" fillId="34" borderId="11" xfId="0" applyNumberFormat="1" applyFont="1" applyFill="1" applyBorder="1" applyAlignment="1">
      <alignment horizontal="right"/>
    </xf>
    <xf numFmtId="4" fontId="22" fillId="34" borderId="11" xfId="0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/>
    </xf>
    <xf numFmtId="0" fontId="23" fillId="35" borderId="11" xfId="0" applyFont="1" applyFill="1" applyBorder="1" applyAlignment="1">
      <alignment horizontal="center"/>
    </xf>
    <xf numFmtId="4" fontId="23" fillId="35" borderId="11" xfId="0" applyNumberFormat="1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4" fontId="22" fillId="0" borderId="11" xfId="0" applyNumberFormat="1" applyFont="1" applyBorder="1" applyAlignment="1">
      <alignment horizontal="right"/>
    </xf>
    <xf numFmtId="4" fontId="22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wrapText="1"/>
    </xf>
    <xf numFmtId="4" fontId="22" fillId="36" borderId="11" xfId="0" applyNumberFormat="1" applyFont="1" applyFill="1" applyBorder="1" applyAlignment="1">
      <alignment horizontal="right"/>
    </xf>
    <xf numFmtId="4" fontId="22" fillId="36" borderId="11" xfId="0" applyNumberFormat="1" applyFont="1" applyFill="1" applyBorder="1" applyAlignment="1">
      <alignment horizontal="right"/>
    </xf>
    <xf numFmtId="0" fontId="22" fillId="0" borderId="11" xfId="0" applyFont="1" applyBorder="1" applyAlignment="1">
      <alignment horizontal="left" wrapText="1"/>
    </xf>
    <xf numFmtId="4" fontId="69" fillId="37" borderId="11" xfId="0" applyNumberFormat="1" applyFont="1" applyFill="1" applyBorder="1" applyAlignment="1">
      <alignment horizontal="right"/>
    </xf>
    <xf numFmtId="0" fontId="23" fillId="35" borderId="11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0" fontId="23" fillId="38" borderId="11" xfId="0" applyFont="1" applyFill="1" applyBorder="1" applyAlignment="1">
      <alignment horizontal="center"/>
    </xf>
    <xf numFmtId="4" fontId="22" fillId="38" borderId="11" xfId="0" applyNumberFormat="1" applyFont="1" applyFill="1" applyBorder="1" applyAlignment="1">
      <alignment horizontal="right"/>
    </xf>
    <xf numFmtId="0" fontId="24" fillId="0" borderId="11" xfId="0" applyFont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23" fillId="38" borderId="11" xfId="0" applyNumberFormat="1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7" fillId="40" borderId="11" xfId="0" applyFont="1" applyFill="1" applyBorder="1" applyAlignment="1">
      <alignment horizontal="left"/>
    </xf>
    <xf numFmtId="0" fontId="7" fillId="4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24" fillId="0" borderId="13" xfId="0" applyFont="1" applyBorder="1" applyAlignment="1">
      <alignment/>
    </xf>
    <xf numFmtId="4" fontId="23" fillId="0" borderId="11" xfId="0" applyNumberFormat="1" applyFont="1" applyBorder="1" applyAlignment="1">
      <alignment horizontal="right"/>
    </xf>
    <xf numFmtId="0" fontId="23" fillId="38" borderId="11" xfId="0" applyFont="1" applyFill="1" applyBorder="1" applyAlignment="1">
      <alignment/>
    </xf>
    <xf numFmtId="0" fontId="23" fillId="38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4" fontId="23" fillId="35" borderId="11" xfId="0" applyNumberFormat="1" applyFont="1" applyFill="1" applyBorder="1" applyAlignment="1">
      <alignment wrapText="1"/>
    </xf>
    <xf numFmtId="4" fontId="22" fillId="36" borderId="11" xfId="0" applyNumberFormat="1" applyFont="1" applyFill="1" applyBorder="1" applyAlignment="1">
      <alignment/>
    </xf>
    <xf numFmtId="4" fontId="22" fillId="36" borderId="11" xfId="0" applyNumberFormat="1" applyFont="1" applyFill="1" applyBorder="1" applyAlignment="1">
      <alignment/>
    </xf>
    <xf numFmtId="4" fontId="69" fillId="36" borderId="11" xfId="0" applyNumberFormat="1" applyFont="1" applyFill="1" applyBorder="1" applyAlignment="1">
      <alignment/>
    </xf>
    <xf numFmtId="4" fontId="69" fillId="36" borderId="11" xfId="0" applyNumberFormat="1" applyFont="1" applyFill="1" applyBorder="1" applyAlignment="1">
      <alignment/>
    </xf>
    <xf numFmtId="4" fontId="69" fillId="36" borderId="11" xfId="0" applyNumberFormat="1" applyFont="1" applyFill="1" applyBorder="1" applyAlignment="1">
      <alignment/>
    </xf>
    <xf numFmtId="4" fontId="69" fillId="36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6" fillId="0" borderId="0" xfId="0" applyFont="1" applyAlignment="1">
      <alignment vertical="top"/>
    </xf>
    <xf numFmtId="4" fontId="18" fillId="42" borderId="1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0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27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32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27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4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2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5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4" fontId="16" fillId="0" borderId="27" xfId="0" applyNumberFormat="1" applyFont="1" applyBorder="1" applyAlignment="1">
      <alignment horizontal="center" vertical="top" wrapText="1"/>
    </xf>
    <xf numFmtId="2" fontId="16" fillId="0" borderId="27" xfId="0" applyNumberFormat="1" applyFont="1" applyBorder="1" applyAlignment="1">
      <alignment horizontal="center" vertical="top" wrapText="1"/>
    </xf>
    <xf numFmtId="2" fontId="16" fillId="0" borderId="22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0" fontId="70" fillId="43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4" fontId="22" fillId="0" borderId="12" xfId="0" applyNumberFormat="1" applyFont="1" applyBorder="1" applyAlignment="1">
      <alignment horizontal="center" wrapText="1"/>
    </xf>
    <xf numFmtId="4" fontId="22" fillId="0" borderId="34" xfId="0" applyNumberFormat="1" applyFont="1" applyBorder="1" applyAlignment="1">
      <alignment horizontal="center" wrapText="1"/>
    </xf>
    <xf numFmtId="4" fontId="22" fillId="0" borderId="13" xfId="0" applyNumberFormat="1" applyFont="1" applyBorder="1" applyAlignment="1">
      <alignment horizontal="center" wrapText="1"/>
    </xf>
    <xf numFmtId="4" fontId="22" fillId="0" borderId="35" xfId="0" applyNumberFormat="1" applyFont="1" applyBorder="1" applyAlignment="1">
      <alignment horizontal="center" wrapText="1"/>
    </xf>
    <xf numFmtId="4" fontId="22" fillId="0" borderId="36" xfId="0" applyNumberFormat="1" applyFont="1" applyBorder="1" applyAlignment="1">
      <alignment horizontal="center" wrapText="1"/>
    </xf>
    <xf numFmtId="4" fontId="22" fillId="0" borderId="37" xfId="0" applyNumberFormat="1" applyFont="1" applyBorder="1" applyAlignment="1">
      <alignment horizontal="center" wrapText="1"/>
    </xf>
    <xf numFmtId="0" fontId="71" fillId="4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3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6">
      <selection activeCell="L33" sqref="L33"/>
    </sheetView>
  </sheetViews>
  <sheetFormatPr defaultColWidth="9.00390625" defaultRowHeight="12.75"/>
  <cols>
    <col min="2" max="2" width="11.375" style="0" customWidth="1"/>
    <col min="9" max="9" width="13.75390625" style="0" customWidth="1"/>
  </cols>
  <sheetData>
    <row r="1" spans="1:10" ht="15">
      <c r="A1" s="1"/>
      <c r="B1" s="1"/>
      <c r="C1" s="1"/>
      <c r="D1" s="1"/>
      <c r="E1" s="1"/>
      <c r="F1" s="181" t="s">
        <v>108</v>
      </c>
      <c r="G1" s="181"/>
      <c r="H1" s="181"/>
      <c r="I1" s="181"/>
      <c r="J1" s="1"/>
    </row>
    <row r="2" spans="1:10" ht="15">
      <c r="A2" s="1"/>
      <c r="B2" s="1"/>
      <c r="C2" s="1"/>
      <c r="D2" s="1"/>
      <c r="E2" s="1"/>
      <c r="F2" s="1" t="s">
        <v>109</v>
      </c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 t="s">
        <v>110</v>
      </c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 t="s">
        <v>111</v>
      </c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 t="s">
        <v>112</v>
      </c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82" t="s">
        <v>113</v>
      </c>
      <c r="G6" s="182"/>
      <c r="H6" s="182"/>
      <c r="I6" s="182"/>
      <c r="J6" s="1"/>
    </row>
    <row r="7" spans="1:10" ht="15">
      <c r="A7" s="1"/>
      <c r="B7" s="1"/>
      <c r="C7" s="1"/>
      <c r="D7" s="1"/>
      <c r="E7" s="1"/>
      <c r="F7" s="183" t="s">
        <v>114</v>
      </c>
      <c r="G7" s="183"/>
      <c r="H7" s="183"/>
      <c r="I7" s="183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1"/>
      <c r="D9" s="1"/>
      <c r="E9" s="1"/>
      <c r="F9" s="3"/>
      <c r="G9" s="3"/>
      <c r="H9" s="181" t="s">
        <v>115</v>
      </c>
      <c r="I9" s="181"/>
      <c r="J9" s="1"/>
    </row>
    <row r="10" spans="1:10" ht="15">
      <c r="A10" s="1"/>
      <c r="B10" s="1"/>
      <c r="C10" s="1"/>
      <c r="D10" s="1"/>
      <c r="E10" s="1"/>
      <c r="F10" s="182" t="s">
        <v>73</v>
      </c>
      <c r="G10" s="182"/>
      <c r="H10" s="183" t="s">
        <v>74</v>
      </c>
      <c r="I10" s="183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81" t="s">
        <v>229</v>
      </c>
      <c r="H12" s="181"/>
      <c r="I12" s="18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186" t="s">
        <v>75</v>
      </c>
      <c r="B16" s="186"/>
      <c r="C16" s="186"/>
      <c r="D16" s="186"/>
      <c r="E16" s="186"/>
      <c r="F16" s="186"/>
      <c r="G16" s="186"/>
      <c r="H16" s="186"/>
      <c r="I16" s="186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81" t="s">
        <v>185</v>
      </c>
      <c r="B18" s="181"/>
      <c r="C18" s="181"/>
      <c r="D18" s="181"/>
      <c r="E18" s="181"/>
      <c r="F18" s="181"/>
      <c r="G18" s="181"/>
      <c r="H18" s="181"/>
      <c r="I18" s="18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2" t="s">
        <v>77</v>
      </c>
      <c r="J19" s="1"/>
    </row>
    <row r="20" spans="1:10" ht="15">
      <c r="A20" s="1"/>
      <c r="B20" s="1"/>
      <c r="C20" s="1"/>
      <c r="D20" s="1"/>
      <c r="E20" s="1"/>
      <c r="F20" s="1"/>
      <c r="G20" s="1" t="s">
        <v>76</v>
      </c>
      <c r="H20" s="1"/>
      <c r="I20" s="4"/>
      <c r="J20" s="1"/>
    </row>
    <row r="21" spans="1:10" ht="15">
      <c r="A21" s="1"/>
      <c r="B21" s="1" t="s">
        <v>230</v>
      </c>
      <c r="C21" s="1" t="s">
        <v>190</v>
      </c>
      <c r="D21" s="1"/>
      <c r="E21" s="1" t="s">
        <v>78</v>
      </c>
      <c r="F21" s="1"/>
      <c r="G21" s="1"/>
      <c r="H21" s="1"/>
      <c r="I21" s="5">
        <v>42685</v>
      </c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4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4"/>
      <c r="J23" s="1"/>
    </row>
    <row r="24" spans="1:10" ht="15">
      <c r="A24" s="1" t="s">
        <v>116</v>
      </c>
      <c r="B24" s="1"/>
      <c r="C24" s="1"/>
      <c r="D24" s="1"/>
      <c r="E24" s="1"/>
      <c r="F24" s="1"/>
      <c r="G24" s="1" t="s">
        <v>79</v>
      </c>
      <c r="H24" s="1"/>
      <c r="I24" s="4">
        <v>56927631</v>
      </c>
      <c r="J24" s="1"/>
    </row>
    <row r="25" spans="1:10" ht="15">
      <c r="A25" s="1" t="s">
        <v>117</v>
      </c>
      <c r="B25" s="1"/>
      <c r="C25" s="1"/>
      <c r="D25" s="1"/>
      <c r="E25" s="1"/>
      <c r="F25" s="1"/>
      <c r="G25" s="1"/>
      <c r="H25" s="1"/>
      <c r="I25" s="184"/>
      <c r="J25" s="1"/>
    </row>
    <row r="26" spans="1:10" ht="15">
      <c r="A26" s="179" t="s">
        <v>162</v>
      </c>
      <c r="B26" s="179"/>
      <c r="C26" s="179"/>
      <c r="D26" s="179"/>
      <c r="E26" s="179"/>
      <c r="F26" s="179"/>
      <c r="G26" s="179"/>
      <c r="H26" s="1"/>
      <c r="I26" s="184"/>
      <c r="J26" s="1"/>
    </row>
    <row r="27" spans="1:10" ht="15">
      <c r="A27" s="179" t="s">
        <v>163</v>
      </c>
      <c r="B27" s="179"/>
      <c r="C27" s="179"/>
      <c r="D27" s="179"/>
      <c r="E27" s="179"/>
      <c r="F27" s="179"/>
      <c r="G27" s="179"/>
      <c r="H27" s="1"/>
      <c r="I27" s="184"/>
      <c r="J27" s="1"/>
    </row>
    <row r="28" spans="1:10" ht="15">
      <c r="A28" s="6"/>
      <c r="B28" s="1"/>
      <c r="C28" s="1"/>
      <c r="D28" s="1"/>
      <c r="E28" s="1"/>
      <c r="F28" s="1"/>
      <c r="G28" s="1"/>
      <c r="H28" s="1"/>
      <c r="I28" s="184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84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84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84"/>
      <c r="J31" s="1"/>
    </row>
    <row r="32" spans="1:10" ht="15">
      <c r="A32" s="1" t="s">
        <v>80</v>
      </c>
      <c r="B32" s="1"/>
      <c r="C32" s="1"/>
      <c r="D32" s="1"/>
      <c r="E32" s="1"/>
      <c r="F32" s="1"/>
      <c r="G32" s="1"/>
      <c r="H32" s="1"/>
      <c r="I32" s="7">
        <v>4704048567</v>
      </c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8">
        <v>470401001</v>
      </c>
      <c r="J33" s="1"/>
    </row>
    <row r="34" spans="1:10" ht="15">
      <c r="A34" s="1" t="s">
        <v>118</v>
      </c>
      <c r="B34" s="1"/>
      <c r="C34" s="1"/>
      <c r="D34" s="1"/>
      <c r="E34" s="1"/>
      <c r="F34" s="1"/>
      <c r="G34" s="1" t="s">
        <v>81</v>
      </c>
      <c r="H34" s="1"/>
      <c r="I34" s="7">
        <v>383</v>
      </c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8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 t="s">
        <v>167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 t="s">
        <v>119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80" t="s">
        <v>165</v>
      </c>
      <c r="B39" s="180"/>
      <c r="C39" s="180"/>
      <c r="D39" s="180"/>
      <c r="E39" s="180"/>
      <c r="F39" s="180"/>
      <c r="G39" s="180"/>
      <c r="H39" s="180"/>
      <c r="I39" s="180"/>
      <c r="J39" s="1"/>
    </row>
    <row r="40" spans="1:10" ht="15">
      <c r="A40" s="179" t="s">
        <v>164</v>
      </c>
      <c r="B40" s="179"/>
      <c r="C40" s="179"/>
      <c r="D40" s="179"/>
      <c r="E40" s="179"/>
      <c r="F40" s="179"/>
      <c r="G40" s="179"/>
      <c r="H40" s="179"/>
      <c r="I40" s="179"/>
      <c r="J40" s="1"/>
    </row>
    <row r="41" spans="1:10" ht="15">
      <c r="A41" s="6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6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6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80" t="s">
        <v>166</v>
      </c>
      <c r="B45" s="180"/>
      <c r="C45" s="180"/>
      <c r="D45" s="180"/>
      <c r="E45" s="180"/>
      <c r="F45" s="180"/>
      <c r="G45" s="180"/>
      <c r="H45" s="180"/>
      <c r="I45" s="180"/>
      <c r="J45" s="1"/>
    </row>
    <row r="46" spans="1:10" ht="15" hidden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 t="s">
        <v>120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80" t="s">
        <v>168</v>
      </c>
      <c r="B48" s="180"/>
      <c r="C48" s="180"/>
      <c r="D48" s="180"/>
      <c r="E48" s="180"/>
      <c r="F48" s="180"/>
      <c r="G48" s="180"/>
      <c r="H48" s="180"/>
      <c r="I48" s="180"/>
      <c r="J48" s="1"/>
    </row>
    <row r="49" spans="1:10" ht="15">
      <c r="A49" s="179" t="s">
        <v>169</v>
      </c>
      <c r="B49" s="179"/>
      <c r="C49" s="179"/>
      <c r="D49" s="179"/>
      <c r="E49" s="179"/>
      <c r="F49" s="179"/>
      <c r="G49" s="179"/>
      <c r="H49" s="179"/>
      <c r="I49" s="179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9" ht="12.75">
      <c r="A51" s="57"/>
      <c r="B51" s="57"/>
      <c r="C51" s="57"/>
      <c r="D51" s="57"/>
      <c r="E51" s="57"/>
      <c r="F51" s="57"/>
      <c r="G51" s="57"/>
      <c r="H51" s="57"/>
      <c r="I51" s="57"/>
    </row>
    <row r="52" spans="1:11" ht="12.75">
      <c r="A52" s="57"/>
      <c r="B52" s="57"/>
      <c r="C52" s="57"/>
      <c r="D52" s="57"/>
      <c r="E52" s="57"/>
      <c r="F52" s="57"/>
      <c r="G52" s="57"/>
      <c r="H52" s="57"/>
      <c r="I52" s="57"/>
      <c r="K52" t="s">
        <v>107</v>
      </c>
    </row>
    <row r="53" spans="1:9" ht="12.75">
      <c r="A53" s="57"/>
      <c r="B53" s="57"/>
      <c r="C53" s="57"/>
      <c r="D53" s="57"/>
      <c r="E53" s="57"/>
      <c r="F53" s="57"/>
      <c r="G53" s="57"/>
      <c r="H53" s="57"/>
      <c r="I53" s="57"/>
    </row>
    <row r="54" spans="1:9" ht="12.75">
      <c r="A54" s="185"/>
      <c r="B54" s="185"/>
      <c r="C54" s="185"/>
      <c r="D54" s="185"/>
      <c r="E54" s="185"/>
      <c r="F54" s="185"/>
      <c r="G54" s="185"/>
      <c r="H54" s="185"/>
      <c r="I54" s="185"/>
    </row>
    <row r="55" spans="1:9" ht="12.75">
      <c r="A55" s="185"/>
      <c r="B55" s="185"/>
      <c r="C55" s="185"/>
      <c r="D55" s="185"/>
      <c r="E55" s="185"/>
      <c r="F55" s="185"/>
      <c r="G55" s="185"/>
      <c r="H55" s="185"/>
      <c r="I55" s="185"/>
    </row>
    <row r="56" spans="1:9" ht="12.75">
      <c r="A56" s="185"/>
      <c r="B56" s="185"/>
      <c r="C56" s="185"/>
      <c r="D56" s="185"/>
      <c r="E56" s="185"/>
      <c r="F56" s="185"/>
      <c r="G56" s="185"/>
      <c r="H56" s="185"/>
      <c r="I56" s="185"/>
    </row>
    <row r="57" spans="1:9" ht="12.75">
      <c r="A57" s="185"/>
      <c r="B57" s="185"/>
      <c r="C57" s="185"/>
      <c r="D57" s="185"/>
      <c r="E57" s="185"/>
      <c r="F57" s="185"/>
      <c r="G57" s="185"/>
      <c r="H57" s="185"/>
      <c r="I57" s="185"/>
    </row>
    <row r="58" spans="1:9" ht="12.75">
      <c r="A58" s="185"/>
      <c r="B58" s="185"/>
      <c r="C58" s="185"/>
      <c r="D58" s="185"/>
      <c r="E58" s="185"/>
      <c r="F58" s="185"/>
      <c r="G58" s="185"/>
      <c r="H58" s="185"/>
      <c r="I58" s="185"/>
    </row>
    <row r="59" spans="1:9" ht="12.75">
      <c r="A59" s="185"/>
      <c r="B59" s="185"/>
      <c r="C59" s="185"/>
      <c r="D59" s="185"/>
      <c r="E59" s="185"/>
      <c r="F59" s="185"/>
      <c r="G59" s="185"/>
      <c r="H59" s="185"/>
      <c r="I59" s="185"/>
    </row>
    <row r="60" spans="1:9" ht="12.75">
      <c r="A60" s="185"/>
      <c r="B60" s="185"/>
      <c r="C60" s="185"/>
      <c r="D60" s="185"/>
      <c r="E60" s="185"/>
      <c r="F60" s="185"/>
      <c r="G60" s="185"/>
      <c r="H60" s="185"/>
      <c r="I60" s="185"/>
    </row>
    <row r="61" spans="1:9" ht="12.75">
      <c r="A61" s="185"/>
      <c r="B61" s="185"/>
      <c r="C61" s="185"/>
      <c r="D61" s="185"/>
      <c r="E61" s="185"/>
      <c r="F61" s="185"/>
      <c r="G61" s="185"/>
      <c r="H61" s="185"/>
      <c r="I61" s="185"/>
    </row>
    <row r="62" spans="1:9" ht="12.75">
      <c r="A62" s="185"/>
      <c r="B62" s="185"/>
      <c r="C62" s="185"/>
      <c r="D62" s="185"/>
      <c r="E62" s="185"/>
      <c r="F62" s="185"/>
      <c r="G62" s="185"/>
      <c r="H62" s="185"/>
      <c r="I62" s="185"/>
    </row>
    <row r="63" spans="1:9" ht="12.75">
      <c r="A63" s="185"/>
      <c r="B63" s="185"/>
      <c r="C63" s="185"/>
      <c r="D63" s="185"/>
      <c r="E63" s="185"/>
      <c r="F63" s="185"/>
      <c r="G63" s="185"/>
      <c r="H63" s="185"/>
      <c r="I63" s="185"/>
    </row>
    <row r="64" spans="1:9" ht="12.75">
      <c r="A64" s="185"/>
      <c r="B64" s="185"/>
      <c r="C64" s="185"/>
      <c r="D64" s="185"/>
      <c r="E64" s="185"/>
      <c r="F64" s="185"/>
      <c r="G64" s="185"/>
      <c r="H64" s="185"/>
      <c r="I64" s="185"/>
    </row>
    <row r="65" spans="1:9" ht="12.75">
      <c r="A65" s="185"/>
      <c r="B65" s="185"/>
      <c r="C65" s="185"/>
      <c r="D65" s="185"/>
      <c r="E65" s="185"/>
      <c r="F65" s="185"/>
      <c r="G65" s="185"/>
      <c r="H65" s="185"/>
      <c r="I65" s="185"/>
    </row>
    <row r="66" spans="1:9" ht="12.75">
      <c r="A66" s="185"/>
      <c r="B66" s="185"/>
      <c r="C66" s="185"/>
      <c r="D66" s="185"/>
      <c r="E66" s="185"/>
      <c r="F66" s="185"/>
      <c r="G66" s="185"/>
      <c r="H66" s="185"/>
      <c r="I66" s="185"/>
    </row>
    <row r="67" spans="1:9" ht="12.75">
      <c r="A67" s="185"/>
      <c r="B67" s="185"/>
      <c r="C67" s="185"/>
      <c r="D67" s="185"/>
      <c r="E67" s="185"/>
      <c r="F67" s="185"/>
      <c r="G67" s="185"/>
      <c r="H67" s="185"/>
      <c r="I67" s="185"/>
    </row>
    <row r="68" spans="1:9" ht="12.75">
      <c r="A68" s="185"/>
      <c r="B68" s="185"/>
      <c r="C68" s="185"/>
      <c r="D68" s="185"/>
      <c r="E68" s="185"/>
      <c r="F68" s="185"/>
      <c r="G68" s="185"/>
      <c r="H68" s="185"/>
      <c r="I68" s="185"/>
    </row>
    <row r="69" spans="1:9" ht="12.75">
      <c r="A69" s="185"/>
      <c r="B69" s="185"/>
      <c r="C69" s="185"/>
      <c r="D69" s="185"/>
      <c r="E69" s="185"/>
      <c r="F69" s="185"/>
      <c r="G69" s="185"/>
      <c r="H69" s="185"/>
      <c r="I69" s="185"/>
    </row>
    <row r="70" spans="1:9" ht="12.75">
      <c r="A70" s="185"/>
      <c r="B70" s="185"/>
      <c r="C70" s="185"/>
      <c r="D70" s="185"/>
      <c r="E70" s="185"/>
      <c r="F70" s="185"/>
      <c r="G70" s="185"/>
      <c r="H70" s="185"/>
      <c r="I70" s="185"/>
    </row>
    <row r="71" spans="1:9" ht="12.75">
      <c r="A71" s="185"/>
      <c r="B71" s="185"/>
      <c r="C71" s="185"/>
      <c r="D71" s="185"/>
      <c r="E71" s="185"/>
      <c r="F71" s="185"/>
      <c r="G71" s="185"/>
      <c r="H71" s="185"/>
      <c r="I71" s="185"/>
    </row>
    <row r="72" spans="1:9" ht="12.75">
      <c r="A72" s="185"/>
      <c r="B72" s="185"/>
      <c r="C72" s="185"/>
      <c r="D72" s="185"/>
      <c r="E72" s="185"/>
      <c r="F72" s="185"/>
      <c r="G72" s="185"/>
      <c r="H72" s="185"/>
      <c r="I72" s="185"/>
    </row>
    <row r="73" spans="1:9" ht="12.75">
      <c r="A73" s="185"/>
      <c r="B73" s="185"/>
      <c r="C73" s="185"/>
      <c r="D73" s="185"/>
      <c r="E73" s="185"/>
      <c r="F73" s="185"/>
      <c r="G73" s="185"/>
      <c r="H73" s="185"/>
      <c r="I73" s="185"/>
    </row>
    <row r="74" spans="1:9" ht="12.75">
      <c r="A74" s="185"/>
      <c r="B74" s="185"/>
      <c r="C74" s="185"/>
      <c r="D74" s="185"/>
      <c r="E74" s="185"/>
      <c r="F74" s="185"/>
      <c r="G74" s="185"/>
      <c r="H74" s="185"/>
      <c r="I74" s="185"/>
    </row>
    <row r="75" spans="1:9" ht="12.75">
      <c r="A75" s="185"/>
      <c r="B75" s="185"/>
      <c r="C75" s="185"/>
      <c r="D75" s="185"/>
      <c r="E75" s="185"/>
      <c r="F75" s="185"/>
      <c r="G75" s="185"/>
      <c r="H75" s="185"/>
      <c r="I75" s="185"/>
    </row>
    <row r="76" spans="1:9" ht="12.75">
      <c r="A76" s="185"/>
      <c r="B76" s="185"/>
      <c r="C76" s="185"/>
      <c r="D76" s="185"/>
      <c r="E76" s="185"/>
      <c r="F76" s="185"/>
      <c r="G76" s="185"/>
      <c r="H76" s="185"/>
      <c r="I76" s="185"/>
    </row>
    <row r="77" spans="1:9" ht="12.75">
      <c r="A77" s="185"/>
      <c r="B77" s="185"/>
      <c r="C77" s="185"/>
      <c r="D77" s="185"/>
      <c r="E77" s="185"/>
      <c r="F77" s="185"/>
      <c r="G77" s="185"/>
      <c r="H77" s="185"/>
      <c r="I77" s="185"/>
    </row>
    <row r="78" spans="1:9" ht="12.75">
      <c r="A78" s="185"/>
      <c r="B78" s="185"/>
      <c r="C78" s="185"/>
      <c r="D78" s="185"/>
      <c r="E78" s="185"/>
      <c r="F78" s="185"/>
      <c r="G78" s="185"/>
      <c r="H78" s="185"/>
      <c r="I78" s="185"/>
    </row>
    <row r="79" spans="1:9" ht="12.75">
      <c r="A79" s="185"/>
      <c r="B79" s="185"/>
      <c r="C79" s="185"/>
      <c r="D79" s="185"/>
      <c r="E79" s="185"/>
      <c r="F79" s="185"/>
      <c r="G79" s="185"/>
      <c r="H79" s="185"/>
      <c r="I79" s="185"/>
    </row>
    <row r="80" spans="1:9" ht="12.75">
      <c r="A80" s="185"/>
      <c r="B80" s="185"/>
      <c r="C80" s="185"/>
      <c r="D80" s="185"/>
      <c r="E80" s="185"/>
      <c r="F80" s="185"/>
      <c r="G80" s="185"/>
      <c r="H80" s="185"/>
      <c r="I80" s="185"/>
    </row>
    <row r="81" spans="1:9" ht="12.75">
      <c r="A81" s="185"/>
      <c r="B81" s="185"/>
      <c r="C81" s="185"/>
      <c r="D81" s="185"/>
      <c r="E81" s="185"/>
      <c r="F81" s="185"/>
      <c r="G81" s="185"/>
      <c r="H81" s="185"/>
      <c r="I81" s="185"/>
    </row>
    <row r="82" spans="1:9" ht="12.75">
      <c r="A82" s="185"/>
      <c r="B82" s="185"/>
      <c r="C82" s="185"/>
      <c r="D82" s="185"/>
      <c r="E82" s="185"/>
      <c r="F82" s="185"/>
      <c r="G82" s="185"/>
      <c r="H82" s="185"/>
      <c r="I82" s="185"/>
    </row>
    <row r="83" spans="1:9" ht="12.75">
      <c r="A83" s="185"/>
      <c r="B83" s="185"/>
      <c r="C83" s="185"/>
      <c r="D83" s="185"/>
      <c r="E83" s="185"/>
      <c r="F83" s="185"/>
      <c r="G83" s="185"/>
      <c r="H83" s="185"/>
      <c r="I83" s="185"/>
    </row>
    <row r="84" spans="1:9" ht="12.75">
      <c r="A84" s="185"/>
      <c r="B84" s="185"/>
      <c r="C84" s="185"/>
      <c r="D84" s="185"/>
      <c r="E84" s="185"/>
      <c r="F84" s="185"/>
      <c r="G84" s="185"/>
      <c r="H84" s="185"/>
      <c r="I84" s="185"/>
    </row>
    <row r="85" spans="1:9" ht="12.75">
      <c r="A85" s="185"/>
      <c r="B85" s="185"/>
      <c r="C85" s="185"/>
      <c r="D85" s="185"/>
      <c r="E85" s="185"/>
      <c r="F85" s="185"/>
      <c r="G85" s="185"/>
      <c r="H85" s="185"/>
      <c r="I85" s="185"/>
    </row>
  </sheetData>
  <sheetProtection/>
  <mergeCells count="19">
    <mergeCell ref="A45:I45"/>
    <mergeCell ref="A48:I48"/>
    <mergeCell ref="A49:I49"/>
    <mergeCell ref="I29:I31"/>
    <mergeCell ref="A54:I85"/>
    <mergeCell ref="F10:G10"/>
    <mergeCell ref="H10:I10"/>
    <mergeCell ref="G12:I12"/>
    <mergeCell ref="A16:I16"/>
    <mergeCell ref="A26:G26"/>
    <mergeCell ref="A27:G27"/>
    <mergeCell ref="A39:I39"/>
    <mergeCell ref="A40:I40"/>
    <mergeCell ref="F1:I1"/>
    <mergeCell ref="F6:I6"/>
    <mergeCell ref="F7:I7"/>
    <mergeCell ref="H9:I9"/>
    <mergeCell ref="A18:I18"/>
    <mergeCell ref="I25:I2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">
      <selection activeCell="A5" sqref="A5:I56"/>
    </sheetView>
  </sheetViews>
  <sheetFormatPr defaultColWidth="9.00390625" defaultRowHeight="12.75"/>
  <sheetData>
    <row r="1" spans="1:9" ht="20.25" customHeight="1">
      <c r="A1" s="59"/>
      <c r="B1" s="59"/>
      <c r="C1" s="59"/>
      <c r="D1" s="59"/>
      <c r="E1" s="59"/>
      <c r="F1" s="59"/>
      <c r="G1" s="59"/>
      <c r="H1" s="59"/>
      <c r="I1" s="59"/>
    </row>
    <row r="2" spans="1:9" ht="14.25">
      <c r="A2" s="187" t="s">
        <v>170</v>
      </c>
      <c r="B2" s="188"/>
      <c r="C2" s="188"/>
      <c r="D2" s="188"/>
      <c r="E2" s="188"/>
      <c r="F2" s="188"/>
      <c r="G2" s="188"/>
      <c r="H2" s="188"/>
      <c r="I2" s="188"/>
    </row>
    <row r="3" spans="1:9" ht="14.25">
      <c r="A3" s="60"/>
      <c r="B3" s="61"/>
      <c r="C3" s="61"/>
      <c r="D3" s="61"/>
      <c r="E3" s="61"/>
      <c r="F3" s="61"/>
      <c r="G3" s="61"/>
      <c r="H3" s="61"/>
      <c r="I3" s="61"/>
    </row>
    <row r="4" spans="1:9" ht="14.25">
      <c r="A4" s="60"/>
      <c r="B4" s="61"/>
      <c r="C4" s="61"/>
      <c r="D4" s="61"/>
      <c r="E4" s="61"/>
      <c r="F4" s="61"/>
      <c r="G4" s="61"/>
      <c r="H4" s="61"/>
      <c r="I4" s="61"/>
    </row>
    <row r="5" spans="1:9" ht="21" customHeight="1">
      <c r="A5" s="189" t="s">
        <v>171</v>
      </c>
      <c r="B5" s="190"/>
      <c r="C5" s="190"/>
      <c r="D5" s="190"/>
      <c r="E5" s="190"/>
      <c r="F5" s="190"/>
      <c r="G5" s="190"/>
      <c r="H5" s="190"/>
      <c r="I5" s="190"/>
    </row>
    <row r="6" spans="1:9" ht="12.75">
      <c r="A6" s="190"/>
      <c r="B6" s="190"/>
      <c r="C6" s="190"/>
      <c r="D6" s="190"/>
      <c r="E6" s="190"/>
      <c r="F6" s="190"/>
      <c r="G6" s="190"/>
      <c r="H6" s="190"/>
      <c r="I6" s="190"/>
    </row>
    <row r="7" spans="1:9" ht="12.75">
      <c r="A7" s="190"/>
      <c r="B7" s="190"/>
      <c r="C7" s="190"/>
      <c r="D7" s="190"/>
      <c r="E7" s="190"/>
      <c r="F7" s="190"/>
      <c r="G7" s="190"/>
      <c r="H7" s="190"/>
      <c r="I7" s="190"/>
    </row>
    <row r="8" spans="1:9" ht="12.75">
      <c r="A8" s="190"/>
      <c r="B8" s="190"/>
      <c r="C8" s="190"/>
      <c r="D8" s="190"/>
      <c r="E8" s="190"/>
      <c r="F8" s="190"/>
      <c r="G8" s="190"/>
      <c r="H8" s="190"/>
      <c r="I8" s="190"/>
    </row>
    <row r="9" spans="1:9" ht="12.75">
      <c r="A9" s="190"/>
      <c r="B9" s="190"/>
      <c r="C9" s="190"/>
      <c r="D9" s="190"/>
      <c r="E9" s="190"/>
      <c r="F9" s="190"/>
      <c r="G9" s="190"/>
      <c r="H9" s="190"/>
      <c r="I9" s="190"/>
    </row>
    <row r="10" spans="1:9" ht="12.75">
      <c r="A10" s="190"/>
      <c r="B10" s="190"/>
      <c r="C10" s="190"/>
      <c r="D10" s="190"/>
      <c r="E10" s="190"/>
      <c r="F10" s="190"/>
      <c r="G10" s="190"/>
      <c r="H10" s="190"/>
      <c r="I10" s="190"/>
    </row>
    <row r="11" spans="1:9" ht="12.75">
      <c r="A11" s="190"/>
      <c r="B11" s="190"/>
      <c r="C11" s="190"/>
      <c r="D11" s="190"/>
      <c r="E11" s="190"/>
      <c r="F11" s="190"/>
      <c r="G11" s="190"/>
      <c r="H11" s="190"/>
      <c r="I11" s="190"/>
    </row>
    <row r="12" spans="1:9" ht="12.75">
      <c r="A12" s="190"/>
      <c r="B12" s="190"/>
      <c r="C12" s="190"/>
      <c r="D12" s="190"/>
      <c r="E12" s="190"/>
      <c r="F12" s="190"/>
      <c r="G12" s="190"/>
      <c r="H12" s="190"/>
      <c r="I12" s="190"/>
    </row>
    <row r="13" spans="1:9" ht="12.75">
      <c r="A13" s="190"/>
      <c r="B13" s="190"/>
      <c r="C13" s="190"/>
      <c r="D13" s="190"/>
      <c r="E13" s="190"/>
      <c r="F13" s="190"/>
      <c r="G13" s="190"/>
      <c r="H13" s="190"/>
      <c r="I13" s="190"/>
    </row>
    <row r="14" spans="1:9" ht="12.75">
      <c r="A14" s="190"/>
      <c r="B14" s="190"/>
      <c r="C14" s="190"/>
      <c r="D14" s="190"/>
      <c r="E14" s="190"/>
      <c r="F14" s="190"/>
      <c r="G14" s="190"/>
      <c r="H14" s="190"/>
      <c r="I14" s="190"/>
    </row>
    <row r="15" spans="1:9" ht="12.75">
      <c r="A15" s="190"/>
      <c r="B15" s="190"/>
      <c r="C15" s="190"/>
      <c r="D15" s="190"/>
      <c r="E15" s="190"/>
      <c r="F15" s="190"/>
      <c r="G15" s="190"/>
      <c r="H15" s="190"/>
      <c r="I15" s="190"/>
    </row>
    <row r="16" spans="1:9" ht="12.75">
      <c r="A16" s="190"/>
      <c r="B16" s="190"/>
      <c r="C16" s="190"/>
      <c r="D16" s="190"/>
      <c r="E16" s="190"/>
      <c r="F16" s="190"/>
      <c r="G16" s="190"/>
      <c r="H16" s="190"/>
      <c r="I16" s="190"/>
    </row>
    <row r="17" spans="1:9" ht="12.75">
      <c r="A17" s="190"/>
      <c r="B17" s="190"/>
      <c r="C17" s="190"/>
      <c r="D17" s="190"/>
      <c r="E17" s="190"/>
      <c r="F17" s="190"/>
      <c r="G17" s="190"/>
      <c r="H17" s="190"/>
      <c r="I17" s="190"/>
    </row>
    <row r="18" spans="1:9" ht="12.75">
      <c r="A18" s="190"/>
      <c r="B18" s="190"/>
      <c r="C18" s="190"/>
      <c r="D18" s="190"/>
      <c r="E18" s="190"/>
      <c r="F18" s="190"/>
      <c r="G18" s="190"/>
      <c r="H18" s="190"/>
      <c r="I18" s="190"/>
    </row>
    <row r="19" spans="1:9" ht="12.75">
      <c r="A19" s="190"/>
      <c r="B19" s="190"/>
      <c r="C19" s="190"/>
      <c r="D19" s="190"/>
      <c r="E19" s="190"/>
      <c r="F19" s="190"/>
      <c r="G19" s="190"/>
      <c r="H19" s="190"/>
      <c r="I19" s="190"/>
    </row>
    <row r="20" spans="1:9" ht="12.75">
      <c r="A20" s="190"/>
      <c r="B20" s="190"/>
      <c r="C20" s="190"/>
      <c r="D20" s="190"/>
      <c r="E20" s="190"/>
      <c r="F20" s="190"/>
      <c r="G20" s="190"/>
      <c r="H20" s="190"/>
      <c r="I20" s="190"/>
    </row>
    <row r="21" spans="1:9" ht="12.75">
      <c r="A21" s="190"/>
      <c r="B21" s="190"/>
      <c r="C21" s="190"/>
      <c r="D21" s="190"/>
      <c r="E21" s="190"/>
      <c r="F21" s="190"/>
      <c r="G21" s="190"/>
      <c r="H21" s="190"/>
      <c r="I21" s="190"/>
    </row>
    <row r="22" spans="1:9" ht="12.75">
      <c r="A22" s="190"/>
      <c r="B22" s="190"/>
      <c r="C22" s="190"/>
      <c r="D22" s="190"/>
      <c r="E22" s="190"/>
      <c r="F22" s="190"/>
      <c r="G22" s="190"/>
      <c r="H22" s="190"/>
      <c r="I22" s="190"/>
    </row>
    <row r="23" spans="1:9" ht="12.75">
      <c r="A23" s="190"/>
      <c r="B23" s="190"/>
      <c r="C23" s="190"/>
      <c r="D23" s="190"/>
      <c r="E23" s="190"/>
      <c r="F23" s="190"/>
      <c r="G23" s="190"/>
      <c r="H23" s="190"/>
      <c r="I23" s="190"/>
    </row>
    <row r="24" spans="1:9" ht="12.75">
      <c r="A24" s="190"/>
      <c r="B24" s="190"/>
      <c r="C24" s="190"/>
      <c r="D24" s="190"/>
      <c r="E24" s="190"/>
      <c r="F24" s="190"/>
      <c r="G24" s="190"/>
      <c r="H24" s="190"/>
      <c r="I24" s="190"/>
    </row>
    <row r="25" spans="1:9" ht="12.75">
      <c r="A25" s="190"/>
      <c r="B25" s="190"/>
      <c r="C25" s="190"/>
      <c r="D25" s="190"/>
      <c r="E25" s="190"/>
      <c r="F25" s="190"/>
      <c r="G25" s="190"/>
      <c r="H25" s="190"/>
      <c r="I25" s="190"/>
    </row>
    <row r="26" spans="1:9" ht="12.75">
      <c r="A26" s="190"/>
      <c r="B26" s="190"/>
      <c r="C26" s="190"/>
      <c r="D26" s="190"/>
      <c r="E26" s="190"/>
      <c r="F26" s="190"/>
      <c r="G26" s="190"/>
      <c r="H26" s="190"/>
      <c r="I26" s="190"/>
    </row>
    <row r="27" spans="1:9" ht="12.75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ht="12.75">
      <c r="A28" s="190"/>
      <c r="B28" s="190"/>
      <c r="C28" s="190"/>
      <c r="D28" s="190"/>
      <c r="E28" s="190"/>
      <c r="F28" s="190"/>
      <c r="G28" s="190"/>
      <c r="H28" s="190"/>
      <c r="I28" s="190"/>
    </row>
    <row r="29" spans="1:9" ht="12.75">
      <c r="A29" s="190"/>
      <c r="B29" s="190"/>
      <c r="C29" s="190"/>
      <c r="D29" s="190"/>
      <c r="E29" s="190"/>
      <c r="F29" s="190"/>
      <c r="G29" s="190"/>
      <c r="H29" s="190"/>
      <c r="I29" s="190"/>
    </row>
    <row r="30" spans="1:9" ht="12.75">
      <c r="A30" s="190"/>
      <c r="B30" s="190"/>
      <c r="C30" s="190"/>
      <c r="D30" s="190"/>
      <c r="E30" s="190"/>
      <c r="F30" s="190"/>
      <c r="G30" s="190"/>
      <c r="H30" s="190"/>
      <c r="I30" s="190"/>
    </row>
    <row r="31" spans="1:9" ht="12.75">
      <c r="A31" s="190"/>
      <c r="B31" s="190"/>
      <c r="C31" s="190"/>
      <c r="D31" s="190"/>
      <c r="E31" s="190"/>
      <c r="F31" s="190"/>
      <c r="G31" s="190"/>
      <c r="H31" s="190"/>
      <c r="I31" s="190"/>
    </row>
    <row r="32" spans="1:9" ht="12.75">
      <c r="A32" s="190"/>
      <c r="B32" s="190"/>
      <c r="C32" s="190"/>
      <c r="D32" s="190"/>
      <c r="E32" s="190"/>
      <c r="F32" s="190"/>
      <c r="G32" s="190"/>
      <c r="H32" s="190"/>
      <c r="I32" s="190"/>
    </row>
    <row r="33" spans="1:9" ht="12.75">
      <c r="A33" s="190"/>
      <c r="B33" s="190"/>
      <c r="C33" s="190"/>
      <c r="D33" s="190"/>
      <c r="E33" s="190"/>
      <c r="F33" s="190"/>
      <c r="G33" s="190"/>
      <c r="H33" s="190"/>
      <c r="I33" s="190"/>
    </row>
    <row r="34" spans="1:9" ht="12.75">
      <c r="A34" s="190"/>
      <c r="B34" s="190"/>
      <c r="C34" s="190"/>
      <c r="D34" s="190"/>
      <c r="E34" s="190"/>
      <c r="F34" s="190"/>
      <c r="G34" s="190"/>
      <c r="H34" s="190"/>
      <c r="I34" s="190"/>
    </row>
    <row r="35" spans="1:9" ht="12.75">
      <c r="A35" s="190"/>
      <c r="B35" s="190"/>
      <c r="C35" s="190"/>
      <c r="D35" s="190"/>
      <c r="E35" s="190"/>
      <c r="F35" s="190"/>
      <c r="G35" s="190"/>
      <c r="H35" s="190"/>
      <c r="I35" s="190"/>
    </row>
    <row r="36" spans="1:9" ht="12.75">
      <c r="A36" s="190"/>
      <c r="B36" s="190"/>
      <c r="C36" s="190"/>
      <c r="D36" s="190"/>
      <c r="E36" s="190"/>
      <c r="F36" s="190"/>
      <c r="G36" s="190"/>
      <c r="H36" s="190"/>
      <c r="I36" s="190"/>
    </row>
    <row r="37" spans="1:9" ht="12.75">
      <c r="A37" s="190"/>
      <c r="B37" s="190"/>
      <c r="C37" s="190"/>
      <c r="D37" s="190"/>
      <c r="E37" s="190"/>
      <c r="F37" s="190"/>
      <c r="G37" s="190"/>
      <c r="H37" s="190"/>
      <c r="I37" s="190"/>
    </row>
    <row r="38" spans="1:9" ht="12.75">
      <c r="A38" s="190"/>
      <c r="B38" s="190"/>
      <c r="C38" s="190"/>
      <c r="D38" s="190"/>
      <c r="E38" s="190"/>
      <c r="F38" s="190"/>
      <c r="G38" s="190"/>
      <c r="H38" s="190"/>
      <c r="I38" s="190"/>
    </row>
    <row r="39" spans="1:9" ht="12.75">
      <c r="A39" s="190"/>
      <c r="B39" s="190"/>
      <c r="C39" s="190"/>
      <c r="D39" s="190"/>
      <c r="E39" s="190"/>
      <c r="F39" s="190"/>
      <c r="G39" s="190"/>
      <c r="H39" s="190"/>
      <c r="I39" s="190"/>
    </row>
    <row r="40" spans="1:9" ht="12.75">
      <c r="A40" s="190"/>
      <c r="B40" s="190"/>
      <c r="C40" s="190"/>
      <c r="D40" s="190"/>
      <c r="E40" s="190"/>
      <c r="F40" s="190"/>
      <c r="G40" s="190"/>
      <c r="H40" s="190"/>
      <c r="I40" s="190"/>
    </row>
    <row r="41" spans="1:9" ht="12.75">
      <c r="A41" s="190"/>
      <c r="B41" s="190"/>
      <c r="C41" s="190"/>
      <c r="D41" s="190"/>
      <c r="E41" s="190"/>
      <c r="F41" s="190"/>
      <c r="G41" s="190"/>
      <c r="H41" s="190"/>
      <c r="I41" s="190"/>
    </row>
    <row r="42" spans="1:9" ht="12.75">
      <c r="A42" s="190"/>
      <c r="B42" s="190"/>
      <c r="C42" s="190"/>
      <c r="D42" s="190"/>
      <c r="E42" s="190"/>
      <c r="F42" s="190"/>
      <c r="G42" s="190"/>
      <c r="H42" s="190"/>
      <c r="I42" s="190"/>
    </row>
    <row r="43" spans="1:9" ht="12.75">
      <c r="A43" s="190"/>
      <c r="B43" s="190"/>
      <c r="C43" s="190"/>
      <c r="D43" s="190"/>
      <c r="E43" s="190"/>
      <c r="F43" s="190"/>
      <c r="G43" s="190"/>
      <c r="H43" s="190"/>
      <c r="I43" s="190"/>
    </row>
    <row r="44" spans="1:9" ht="12.7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9" ht="12.7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9" ht="12.75">
      <c r="A46" s="190"/>
      <c r="B46" s="190"/>
      <c r="C46" s="190"/>
      <c r="D46" s="190"/>
      <c r="E46" s="190"/>
      <c r="F46" s="190"/>
      <c r="G46" s="190"/>
      <c r="H46" s="190"/>
      <c r="I46" s="190"/>
    </row>
    <row r="47" spans="1:9" ht="12.75">
      <c r="A47" s="190"/>
      <c r="B47" s="190"/>
      <c r="C47" s="190"/>
      <c r="D47" s="190"/>
      <c r="E47" s="190"/>
      <c r="F47" s="190"/>
      <c r="G47" s="190"/>
      <c r="H47" s="190"/>
      <c r="I47" s="190"/>
    </row>
    <row r="48" spans="1:9" ht="12.75">
      <c r="A48" s="190"/>
      <c r="B48" s="190"/>
      <c r="C48" s="190"/>
      <c r="D48" s="190"/>
      <c r="E48" s="190"/>
      <c r="F48" s="190"/>
      <c r="G48" s="190"/>
      <c r="H48" s="190"/>
      <c r="I48" s="190"/>
    </row>
    <row r="49" spans="1:9" ht="12.75">
      <c r="A49" s="190"/>
      <c r="B49" s="190"/>
      <c r="C49" s="190"/>
      <c r="D49" s="190"/>
      <c r="E49" s="190"/>
      <c r="F49" s="190"/>
      <c r="G49" s="190"/>
      <c r="H49" s="190"/>
      <c r="I49" s="190"/>
    </row>
    <row r="50" spans="1:9" ht="12.75">
      <c r="A50" s="190"/>
      <c r="B50" s="190"/>
      <c r="C50" s="190"/>
      <c r="D50" s="190"/>
      <c r="E50" s="190"/>
      <c r="F50" s="190"/>
      <c r="G50" s="190"/>
      <c r="H50" s="190"/>
      <c r="I50" s="190"/>
    </row>
    <row r="51" spans="1:9" ht="12.75">
      <c r="A51" s="190"/>
      <c r="B51" s="190"/>
      <c r="C51" s="190"/>
      <c r="D51" s="190"/>
      <c r="E51" s="190"/>
      <c r="F51" s="190"/>
      <c r="G51" s="190"/>
      <c r="H51" s="190"/>
      <c r="I51" s="190"/>
    </row>
    <row r="52" spans="1:9" ht="12.75">
      <c r="A52" s="190"/>
      <c r="B52" s="190"/>
      <c r="C52" s="190"/>
      <c r="D52" s="190"/>
      <c r="E52" s="190"/>
      <c r="F52" s="190"/>
      <c r="G52" s="190"/>
      <c r="H52" s="190"/>
      <c r="I52" s="190"/>
    </row>
    <row r="53" spans="1:9" ht="12.75">
      <c r="A53" s="190"/>
      <c r="B53" s="190"/>
      <c r="C53" s="190"/>
      <c r="D53" s="190"/>
      <c r="E53" s="190"/>
      <c r="F53" s="190"/>
      <c r="G53" s="190"/>
      <c r="H53" s="190"/>
      <c r="I53" s="190"/>
    </row>
    <row r="54" spans="1:9" ht="12.75">
      <c r="A54" s="190"/>
      <c r="B54" s="190"/>
      <c r="C54" s="190"/>
      <c r="D54" s="190"/>
      <c r="E54" s="190"/>
      <c r="F54" s="190"/>
      <c r="G54" s="190"/>
      <c r="H54" s="190"/>
      <c r="I54" s="190"/>
    </row>
    <row r="55" spans="1:9" ht="12.75">
      <c r="A55" s="190"/>
      <c r="B55" s="190"/>
      <c r="C55" s="190"/>
      <c r="D55" s="190"/>
      <c r="E55" s="190"/>
      <c r="F55" s="190"/>
      <c r="G55" s="190"/>
      <c r="H55" s="190"/>
      <c r="I55" s="190"/>
    </row>
    <row r="56" spans="1:9" ht="12.75">
      <c r="A56" s="190"/>
      <c r="B56" s="190"/>
      <c r="C56" s="190"/>
      <c r="D56" s="190"/>
      <c r="E56" s="190"/>
      <c r="F56" s="190"/>
      <c r="G56" s="190"/>
      <c r="H56" s="190"/>
      <c r="I56" s="190"/>
    </row>
  </sheetData>
  <sheetProtection/>
  <mergeCells count="2">
    <mergeCell ref="A2:I2"/>
    <mergeCell ref="A5:I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125" style="0" customWidth="1"/>
    <col min="2" max="2" width="25.125" style="0" customWidth="1"/>
    <col min="3" max="3" width="34.25390625" style="0" customWidth="1"/>
    <col min="4" max="4" width="12.75390625" style="0" customWidth="1"/>
    <col min="5" max="5" width="21.00390625" style="0" customWidth="1"/>
  </cols>
  <sheetData>
    <row r="1" spans="1:5" ht="15" thickBot="1">
      <c r="A1" s="9"/>
      <c r="B1" s="9"/>
      <c r="C1" s="62" t="s">
        <v>83</v>
      </c>
      <c r="D1" s="9"/>
      <c r="E1" s="9"/>
    </row>
    <row r="2" spans="1:5" ht="15.75" thickBot="1">
      <c r="A2" s="9"/>
      <c r="B2" s="194" t="s">
        <v>0</v>
      </c>
      <c r="C2" s="195"/>
      <c r="D2" s="64" t="s">
        <v>1</v>
      </c>
      <c r="E2" s="63" t="s">
        <v>2</v>
      </c>
    </row>
    <row r="3" spans="1:5" ht="32.25" customHeight="1" thickBot="1">
      <c r="A3" s="9"/>
      <c r="B3" s="194" t="s">
        <v>3</v>
      </c>
      <c r="C3" s="195"/>
      <c r="D3" s="65" t="s">
        <v>20</v>
      </c>
      <c r="E3" s="66">
        <f>E8+E12+E16+E20+E24+E28</f>
        <v>14121471.620000001</v>
      </c>
    </row>
    <row r="4" spans="1:5" ht="15.75" thickBot="1">
      <c r="A4" s="9"/>
      <c r="B4" s="196" t="s">
        <v>4</v>
      </c>
      <c r="C4" s="197"/>
      <c r="D4" s="65"/>
      <c r="E4" s="66"/>
    </row>
    <row r="5" spans="1:5" ht="15.75" thickBot="1">
      <c r="A5" s="9"/>
      <c r="B5" s="191" t="s">
        <v>207</v>
      </c>
      <c r="C5" s="67" t="s">
        <v>5</v>
      </c>
      <c r="D5" s="65" t="s">
        <v>82</v>
      </c>
      <c r="E5" s="66">
        <v>43</v>
      </c>
    </row>
    <row r="6" spans="1:5" ht="30.75" thickBot="1">
      <c r="A6" s="9"/>
      <c r="B6" s="192"/>
      <c r="C6" s="67" t="s">
        <v>6</v>
      </c>
      <c r="D6" s="65" t="s">
        <v>20</v>
      </c>
      <c r="E6" s="66">
        <v>125996.08</v>
      </c>
    </row>
    <row r="7" spans="1:5" ht="15.75" thickBot="1">
      <c r="A7" s="9"/>
      <c r="B7" s="192"/>
      <c r="C7" s="67" t="s">
        <v>89</v>
      </c>
      <c r="D7" s="65" t="s">
        <v>20</v>
      </c>
      <c r="E7" s="66">
        <v>106368.7</v>
      </c>
    </row>
    <row r="8" spans="1:5" ht="27" customHeight="1" thickBot="1">
      <c r="A8" s="9"/>
      <c r="B8" s="193"/>
      <c r="C8" s="67" t="s">
        <v>7</v>
      </c>
      <c r="D8" s="65" t="s">
        <v>20</v>
      </c>
      <c r="E8" s="68">
        <v>5524200.47</v>
      </c>
    </row>
    <row r="9" spans="1:5" ht="15.75" customHeight="1" thickBot="1">
      <c r="A9" s="9"/>
      <c r="B9" s="191" t="s">
        <v>208</v>
      </c>
      <c r="C9" s="67" t="s">
        <v>5</v>
      </c>
      <c r="D9" s="65" t="s">
        <v>82</v>
      </c>
      <c r="E9" s="66">
        <v>51</v>
      </c>
    </row>
    <row r="10" spans="1:5" ht="30.75" thickBot="1">
      <c r="A10" s="9"/>
      <c r="B10" s="192"/>
      <c r="C10" s="67" t="s">
        <v>6</v>
      </c>
      <c r="D10" s="65" t="s">
        <v>20</v>
      </c>
      <c r="E10" s="66">
        <v>126877.09</v>
      </c>
    </row>
    <row r="11" spans="1:5" ht="20.25" customHeight="1" thickBot="1">
      <c r="A11" s="9"/>
      <c r="B11" s="192"/>
      <c r="C11" s="67" t="s">
        <v>89</v>
      </c>
      <c r="D11" s="65" t="s">
        <v>20</v>
      </c>
      <c r="E11" s="66">
        <v>160156.21</v>
      </c>
    </row>
    <row r="12" spans="1:5" ht="22.5" customHeight="1" thickBot="1">
      <c r="A12" s="9"/>
      <c r="B12" s="193"/>
      <c r="C12" s="67" t="s">
        <v>7</v>
      </c>
      <c r="D12" s="65" t="s">
        <v>20</v>
      </c>
      <c r="E12" s="68">
        <v>6630887.66</v>
      </c>
    </row>
    <row r="13" spans="1:5" ht="18" customHeight="1" thickBot="1">
      <c r="A13" s="9"/>
      <c r="B13" s="191" t="s">
        <v>209</v>
      </c>
      <c r="C13" s="67" t="s">
        <v>5</v>
      </c>
      <c r="D13" s="65" t="s">
        <v>82</v>
      </c>
      <c r="E13" s="66">
        <v>60</v>
      </c>
    </row>
    <row r="14" spans="1:5" ht="28.5" customHeight="1" thickBot="1">
      <c r="A14" s="9"/>
      <c r="B14" s="192"/>
      <c r="C14" s="67" t="s">
        <v>6</v>
      </c>
      <c r="D14" s="65" t="s">
        <v>20</v>
      </c>
      <c r="E14" s="66">
        <v>7455.39</v>
      </c>
    </row>
    <row r="15" spans="1:5" ht="21.75" customHeight="1" thickBot="1">
      <c r="A15" s="9"/>
      <c r="B15" s="192"/>
      <c r="C15" s="67" t="s">
        <v>89</v>
      </c>
      <c r="D15" s="65" t="s">
        <v>20</v>
      </c>
      <c r="E15" s="66">
        <v>146898</v>
      </c>
    </row>
    <row r="16" spans="1:5" ht="22.5" customHeight="1" thickBot="1">
      <c r="A16" s="9"/>
      <c r="B16" s="192"/>
      <c r="C16" s="119" t="s">
        <v>7</v>
      </c>
      <c r="D16" s="70" t="s">
        <v>20</v>
      </c>
      <c r="E16" s="120">
        <v>594221.4</v>
      </c>
    </row>
    <row r="17" spans="1:5" ht="15.75" thickBot="1">
      <c r="A17" s="121"/>
      <c r="B17" s="191" t="s">
        <v>210</v>
      </c>
      <c r="C17" s="63" t="s">
        <v>5</v>
      </c>
      <c r="D17" s="88" t="s">
        <v>82</v>
      </c>
      <c r="E17" s="122">
        <v>90</v>
      </c>
    </row>
    <row r="18" spans="1:5" ht="29.25" customHeight="1" thickBot="1">
      <c r="A18" s="123"/>
      <c r="B18" s="192"/>
      <c r="C18" s="67" t="s">
        <v>6</v>
      </c>
      <c r="D18" s="65" t="s">
        <v>20</v>
      </c>
      <c r="E18" s="66">
        <v>11088.42</v>
      </c>
    </row>
    <row r="19" spans="1:5" ht="15.75" thickBot="1">
      <c r="A19" s="123"/>
      <c r="B19" s="192"/>
      <c r="C19" s="67" t="s">
        <v>89</v>
      </c>
      <c r="D19" s="65" t="s">
        <v>20</v>
      </c>
      <c r="E19" s="66">
        <v>220546</v>
      </c>
    </row>
    <row r="20" spans="1:5" ht="15.75" thickBot="1">
      <c r="A20" s="124"/>
      <c r="B20" s="193"/>
      <c r="C20" s="67" t="s">
        <v>7</v>
      </c>
      <c r="D20" s="65" t="s">
        <v>20</v>
      </c>
      <c r="E20" s="125">
        <v>1218503.38</v>
      </c>
    </row>
    <row r="21" spans="1:5" ht="15.75" thickBot="1">
      <c r="A21" s="9"/>
      <c r="B21" s="191" t="s">
        <v>218</v>
      </c>
      <c r="C21" s="67" t="s">
        <v>5</v>
      </c>
      <c r="D21" s="65" t="s">
        <v>82</v>
      </c>
      <c r="E21" s="65">
        <v>25</v>
      </c>
    </row>
    <row r="22" spans="1:5" ht="30.75" thickBot="1">
      <c r="A22" s="9"/>
      <c r="B22" s="192"/>
      <c r="C22" s="67" t="s">
        <v>6</v>
      </c>
      <c r="D22" s="65" t="s">
        <v>20</v>
      </c>
      <c r="E22" s="65">
        <v>6146.35</v>
      </c>
    </row>
    <row r="23" spans="1:5" ht="15.75" thickBot="1">
      <c r="A23" s="9"/>
      <c r="B23" s="192"/>
      <c r="C23" s="67" t="s">
        <v>89</v>
      </c>
      <c r="D23" s="65" t="s">
        <v>20</v>
      </c>
      <c r="E23" s="69">
        <v>0</v>
      </c>
    </row>
    <row r="24" spans="1:5" ht="15.75" thickBot="1">
      <c r="A24" s="178"/>
      <c r="B24" s="193"/>
      <c r="C24" s="67" t="s">
        <v>7</v>
      </c>
      <c r="D24" s="70" t="s">
        <v>20</v>
      </c>
      <c r="E24" s="68">
        <v>153658.71</v>
      </c>
    </row>
    <row r="25" spans="1:5" ht="15.75" customHeight="1" hidden="1">
      <c r="A25" s="9"/>
      <c r="B25" s="198" t="s">
        <v>126</v>
      </c>
      <c r="C25" s="71" t="s">
        <v>5</v>
      </c>
      <c r="D25" s="72" t="s">
        <v>82</v>
      </c>
      <c r="E25" s="73"/>
    </row>
    <row r="26" spans="1:5" ht="28.5" customHeight="1" hidden="1">
      <c r="A26" s="9"/>
      <c r="B26" s="200"/>
      <c r="C26" s="56" t="s">
        <v>6</v>
      </c>
      <c r="D26" s="74" t="s">
        <v>20</v>
      </c>
      <c r="E26" s="75"/>
    </row>
    <row r="27" spans="1:5" ht="15.75" hidden="1" thickBot="1">
      <c r="A27" s="9"/>
      <c r="B27" s="200"/>
      <c r="C27" s="76" t="s">
        <v>89</v>
      </c>
      <c r="D27" s="77" t="s">
        <v>20</v>
      </c>
      <c r="E27" s="78"/>
    </row>
    <row r="28" spans="1:5" ht="0.75" customHeight="1" thickBot="1">
      <c r="A28" s="9"/>
      <c r="B28" s="199"/>
      <c r="C28" s="76" t="s">
        <v>7</v>
      </c>
      <c r="D28" s="77" t="s">
        <v>20</v>
      </c>
      <c r="E28" s="78"/>
    </row>
    <row r="29" spans="1:5" ht="13.5" customHeight="1">
      <c r="A29" s="9"/>
      <c r="B29" s="79"/>
      <c r="C29" s="9"/>
      <c r="D29" s="9"/>
      <c r="E29" s="9"/>
    </row>
    <row r="30" spans="1:5" ht="15">
      <c r="A30" s="9"/>
      <c r="B30" s="71"/>
      <c r="C30" s="9"/>
      <c r="D30" s="9"/>
      <c r="E30" s="9"/>
    </row>
    <row r="31" spans="1:5" ht="14.25">
      <c r="A31" s="9"/>
      <c r="B31" s="9"/>
      <c r="C31" s="9"/>
      <c r="D31" s="9"/>
      <c r="E31" s="9"/>
    </row>
    <row r="32" spans="1:5" ht="15" thickBot="1">
      <c r="A32" s="9"/>
      <c r="B32" s="62" t="s">
        <v>84</v>
      </c>
      <c r="C32" s="9"/>
      <c r="D32" s="9"/>
      <c r="E32" s="9"/>
    </row>
    <row r="33" spans="1:5" ht="15.75" thickBot="1">
      <c r="A33" s="9"/>
      <c r="B33" s="194" t="s">
        <v>0</v>
      </c>
      <c r="C33" s="195"/>
      <c r="D33" s="64" t="s">
        <v>1</v>
      </c>
      <c r="E33" s="63" t="s">
        <v>2</v>
      </c>
    </row>
    <row r="34" spans="1:5" ht="15.75" thickBot="1">
      <c r="A34" s="9"/>
      <c r="B34" s="194" t="s">
        <v>8</v>
      </c>
      <c r="C34" s="195"/>
      <c r="D34" s="65" t="s">
        <v>20</v>
      </c>
      <c r="E34" s="65"/>
    </row>
    <row r="35" spans="1:5" ht="15.75" thickBot="1">
      <c r="A35" s="9"/>
      <c r="B35" s="196" t="s">
        <v>4</v>
      </c>
      <c r="C35" s="197"/>
      <c r="D35" s="65"/>
      <c r="E35" s="65"/>
    </row>
    <row r="36" spans="1:5" ht="15.75" thickBot="1">
      <c r="A36" s="9"/>
      <c r="B36" s="198"/>
      <c r="C36" s="67" t="s">
        <v>5</v>
      </c>
      <c r="D36" s="65" t="s">
        <v>82</v>
      </c>
      <c r="E36" s="65"/>
    </row>
    <row r="37" spans="1:5" ht="15.75" thickBot="1">
      <c r="A37" s="9"/>
      <c r="B37" s="199"/>
      <c r="C37" s="67" t="s">
        <v>7</v>
      </c>
      <c r="D37" s="65" t="s">
        <v>20</v>
      </c>
      <c r="E37" s="65"/>
    </row>
  </sheetData>
  <sheetProtection/>
  <mergeCells count="13">
    <mergeCell ref="B36:B37"/>
    <mergeCell ref="B25:B28"/>
    <mergeCell ref="B2:C2"/>
    <mergeCell ref="B3:C3"/>
    <mergeCell ref="B4:C4"/>
    <mergeCell ref="B5:B8"/>
    <mergeCell ref="B17:B20"/>
    <mergeCell ref="B21:B24"/>
    <mergeCell ref="B13:B16"/>
    <mergeCell ref="B9:B12"/>
    <mergeCell ref="B33:C33"/>
    <mergeCell ref="B34:C34"/>
    <mergeCell ref="B35:C35"/>
  </mergeCells>
  <printOptions/>
  <pageMargins left="0.24" right="0.3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2"/>
  <sheetViews>
    <sheetView zoomScalePageLayoutView="0" workbookViewId="0" topLeftCell="B1">
      <selection activeCell="G20" sqref="G20:I20"/>
    </sheetView>
  </sheetViews>
  <sheetFormatPr defaultColWidth="9.00390625" defaultRowHeight="12.75"/>
  <cols>
    <col min="1" max="1" width="4.625" style="0" customWidth="1"/>
    <col min="2" max="2" width="3.625" style="0" customWidth="1"/>
    <col min="3" max="3" width="26.125" style="0" customWidth="1"/>
    <col min="4" max="4" width="4.625" style="0" customWidth="1"/>
    <col min="5" max="5" width="5.625" style="0" customWidth="1"/>
    <col min="6" max="6" width="4.375" style="0" customWidth="1"/>
    <col min="7" max="7" width="5.25390625" style="0" customWidth="1"/>
    <col min="8" max="8" width="4.75390625" style="0" customWidth="1"/>
    <col min="9" max="9" width="4.00390625" style="0" customWidth="1"/>
    <col min="10" max="10" width="10.375" style="0" customWidth="1"/>
    <col min="11" max="11" width="5.75390625" style="0" customWidth="1"/>
    <col min="12" max="12" width="4.875" style="0" customWidth="1"/>
    <col min="13" max="13" width="3.875" style="0" customWidth="1"/>
    <col min="14" max="14" width="11.00390625" style="0" customWidth="1"/>
  </cols>
  <sheetData>
    <row r="1" spans="2:14" ht="15" thickBot="1">
      <c r="B1" s="9"/>
      <c r="C1" s="62" t="s">
        <v>85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16.5" customHeight="1" thickBot="1">
      <c r="B2" s="9"/>
      <c r="C2" s="204"/>
      <c r="D2" s="80">
        <v>20</v>
      </c>
      <c r="E2" s="81">
        <v>15</v>
      </c>
      <c r="F2" s="82" t="s">
        <v>9</v>
      </c>
      <c r="G2" s="83">
        <v>20</v>
      </c>
      <c r="H2" s="81">
        <v>16</v>
      </c>
      <c r="I2" s="207" t="s">
        <v>10</v>
      </c>
      <c r="J2" s="208"/>
      <c r="K2" s="83">
        <v>20</v>
      </c>
      <c r="L2" s="81">
        <v>17</v>
      </c>
      <c r="M2" s="207" t="s">
        <v>11</v>
      </c>
      <c r="N2" s="208"/>
    </row>
    <row r="3" spans="2:14" ht="15.75" thickBot="1">
      <c r="B3" s="9"/>
      <c r="C3" s="205"/>
      <c r="D3" s="209"/>
      <c r="E3" s="210"/>
      <c r="F3" s="211"/>
      <c r="G3" s="215"/>
      <c r="H3" s="216"/>
      <c r="I3" s="216"/>
      <c r="J3" s="217"/>
      <c r="K3" s="215"/>
      <c r="L3" s="216"/>
      <c r="M3" s="216"/>
      <c r="N3" s="217"/>
    </row>
    <row r="4" spans="2:14" ht="30.75" thickBot="1">
      <c r="B4" s="9"/>
      <c r="C4" s="206"/>
      <c r="D4" s="212"/>
      <c r="E4" s="213"/>
      <c r="F4" s="214"/>
      <c r="G4" s="201" t="s">
        <v>12</v>
      </c>
      <c r="H4" s="202"/>
      <c r="I4" s="203"/>
      <c r="J4" s="65" t="s">
        <v>13</v>
      </c>
      <c r="K4" s="201" t="s">
        <v>12</v>
      </c>
      <c r="L4" s="202"/>
      <c r="M4" s="203"/>
      <c r="N4" s="65" t="s">
        <v>14</v>
      </c>
    </row>
    <row r="5" spans="2:14" ht="15.75" thickBot="1">
      <c r="B5" s="9"/>
      <c r="C5" s="85">
        <v>1</v>
      </c>
      <c r="D5" s="201">
        <v>2</v>
      </c>
      <c r="E5" s="202"/>
      <c r="F5" s="203"/>
      <c r="G5" s="201">
        <v>3</v>
      </c>
      <c r="H5" s="202"/>
      <c r="I5" s="203"/>
      <c r="J5" s="65">
        <v>4</v>
      </c>
      <c r="K5" s="201">
        <v>5</v>
      </c>
      <c r="L5" s="202"/>
      <c r="M5" s="203"/>
      <c r="N5" s="65">
        <v>6</v>
      </c>
    </row>
    <row r="6" spans="2:14" ht="15.75" thickBot="1">
      <c r="B6" s="9"/>
      <c r="C6" s="201" t="s">
        <v>15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</row>
    <row r="7" spans="2:14" ht="30.75" thickBot="1">
      <c r="B7" s="9"/>
      <c r="C7" s="84" t="s">
        <v>16</v>
      </c>
      <c r="D7" s="201">
        <v>177</v>
      </c>
      <c r="E7" s="202"/>
      <c r="F7" s="203"/>
      <c r="G7" s="201">
        <f>G8</f>
        <v>269</v>
      </c>
      <c r="H7" s="202"/>
      <c r="I7" s="203"/>
      <c r="J7" s="89"/>
      <c r="K7" s="201">
        <f>K8</f>
        <v>286</v>
      </c>
      <c r="L7" s="202"/>
      <c r="M7" s="203"/>
      <c r="N7" s="89"/>
    </row>
    <row r="8" spans="2:14" ht="15.75" thickBot="1">
      <c r="B8" s="9"/>
      <c r="C8" s="84" t="s">
        <v>17</v>
      </c>
      <c r="D8" s="201">
        <v>0</v>
      </c>
      <c r="E8" s="202"/>
      <c r="F8" s="203"/>
      <c r="G8" s="201">
        <f>H9+H10+H12+H14+H15+H16+H11+H13</f>
        <v>269</v>
      </c>
      <c r="H8" s="202"/>
      <c r="I8" s="203"/>
      <c r="J8" s="89"/>
      <c r="K8" s="201">
        <f>L9+L10+L12+L14+L15+L16+L11+L13</f>
        <v>286</v>
      </c>
      <c r="L8" s="202"/>
      <c r="M8" s="203"/>
      <c r="N8" s="89"/>
    </row>
    <row r="9" spans="2:14" ht="15.75" thickBot="1">
      <c r="B9" s="9"/>
      <c r="C9" s="84" t="s">
        <v>211</v>
      </c>
      <c r="D9" s="86"/>
      <c r="E9" s="87">
        <v>0</v>
      </c>
      <c r="F9" s="88"/>
      <c r="G9" s="86"/>
      <c r="H9" s="87">
        <v>43</v>
      </c>
      <c r="I9" s="88"/>
      <c r="J9" s="89"/>
      <c r="K9" s="86"/>
      <c r="L9" s="87">
        <v>54</v>
      </c>
      <c r="M9" s="88"/>
      <c r="N9" s="89"/>
    </row>
    <row r="10" spans="2:14" ht="15.75" thickBot="1">
      <c r="B10" s="9"/>
      <c r="C10" s="84" t="s">
        <v>212</v>
      </c>
      <c r="D10" s="86"/>
      <c r="E10" s="87">
        <v>0</v>
      </c>
      <c r="F10" s="88"/>
      <c r="G10" s="86"/>
      <c r="H10" s="87">
        <v>51</v>
      </c>
      <c r="I10" s="88"/>
      <c r="J10" s="89"/>
      <c r="K10" s="86"/>
      <c r="L10" s="87">
        <v>51</v>
      </c>
      <c r="M10" s="88"/>
      <c r="N10" s="89"/>
    </row>
    <row r="11" spans="2:14" ht="15.75" thickBot="1">
      <c r="B11" s="9"/>
      <c r="C11" s="84" t="s">
        <v>213</v>
      </c>
      <c r="D11" s="86"/>
      <c r="E11" s="87">
        <v>0</v>
      </c>
      <c r="F11" s="88"/>
      <c r="G11" s="86"/>
      <c r="H11" s="87">
        <v>60</v>
      </c>
      <c r="I11" s="88"/>
      <c r="J11" s="89"/>
      <c r="K11" s="86"/>
      <c r="L11" s="87">
        <v>60</v>
      </c>
      <c r="M11" s="88"/>
      <c r="N11" s="89"/>
    </row>
    <row r="12" spans="2:14" ht="20.25" customHeight="1" thickBot="1">
      <c r="B12" s="9"/>
      <c r="C12" s="84" t="s">
        <v>214</v>
      </c>
      <c r="D12" s="86"/>
      <c r="E12" s="87">
        <v>0</v>
      </c>
      <c r="F12" s="88"/>
      <c r="G12" s="86"/>
      <c r="H12" s="87">
        <v>90</v>
      </c>
      <c r="I12" s="88"/>
      <c r="J12" s="89"/>
      <c r="K12" s="86"/>
      <c r="L12" s="87">
        <v>96</v>
      </c>
      <c r="M12" s="88"/>
      <c r="N12" s="89"/>
    </row>
    <row r="13" spans="2:14" ht="20.25" customHeight="1" thickBot="1">
      <c r="B13" s="9"/>
      <c r="C13" s="84" t="s">
        <v>121</v>
      </c>
      <c r="D13" s="86"/>
      <c r="E13" s="87">
        <v>0</v>
      </c>
      <c r="F13" s="88"/>
      <c r="G13" s="86"/>
      <c r="H13" s="87">
        <v>25</v>
      </c>
      <c r="I13" s="88"/>
      <c r="J13" s="89"/>
      <c r="K13" s="86"/>
      <c r="L13" s="87">
        <v>25</v>
      </c>
      <c r="M13" s="88"/>
      <c r="N13" s="89"/>
    </row>
    <row r="14" spans="2:14" ht="21" customHeight="1" hidden="1" thickBot="1">
      <c r="B14" s="9"/>
      <c r="C14" s="84"/>
      <c r="D14" s="86"/>
      <c r="E14" s="87">
        <v>0</v>
      </c>
      <c r="F14" s="88"/>
      <c r="G14" s="86"/>
      <c r="H14" s="87"/>
      <c r="I14" s="88"/>
      <c r="J14" s="89"/>
      <c r="K14" s="86"/>
      <c r="L14" s="87"/>
      <c r="M14" s="88"/>
      <c r="N14" s="89"/>
    </row>
    <row r="15" spans="2:14" ht="16.5" customHeight="1" hidden="1" thickBot="1">
      <c r="B15" s="9"/>
      <c r="C15" s="84" t="s">
        <v>122</v>
      </c>
      <c r="D15" s="86"/>
      <c r="E15" s="87"/>
      <c r="F15" s="88"/>
      <c r="G15" s="86"/>
      <c r="H15" s="87"/>
      <c r="I15" s="88"/>
      <c r="J15" s="89"/>
      <c r="K15" s="86"/>
      <c r="L15" s="87"/>
      <c r="M15" s="88"/>
      <c r="N15" s="89"/>
    </row>
    <row r="16" spans="2:14" ht="16.5" customHeight="1" hidden="1" thickBot="1">
      <c r="B16" s="9"/>
      <c r="C16" s="84" t="s">
        <v>161</v>
      </c>
      <c r="D16" s="86"/>
      <c r="E16" s="87"/>
      <c r="F16" s="88"/>
      <c r="G16" s="86"/>
      <c r="H16" s="87"/>
      <c r="I16" s="88"/>
      <c r="J16" s="89"/>
      <c r="K16" s="86"/>
      <c r="L16" s="87"/>
      <c r="M16" s="88"/>
      <c r="N16" s="89"/>
    </row>
    <row r="17" spans="2:14" ht="51" customHeight="1" thickBot="1">
      <c r="B17" s="9"/>
      <c r="C17" s="84" t="s">
        <v>18</v>
      </c>
      <c r="D17" s="201"/>
      <c r="E17" s="202"/>
      <c r="F17" s="203"/>
      <c r="G17" s="201"/>
      <c r="H17" s="202"/>
      <c r="I17" s="203"/>
      <c r="J17" s="89"/>
      <c r="K17" s="201"/>
      <c r="L17" s="202"/>
      <c r="M17" s="203"/>
      <c r="N17" s="89"/>
    </row>
    <row r="18" spans="2:14" ht="15.75" thickBot="1">
      <c r="B18" s="9"/>
      <c r="C18" s="201" t="s">
        <v>19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3"/>
    </row>
    <row r="19" spans="2:14" ht="15.75" thickBot="1">
      <c r="B19" s="9"/>
      <c r="C19" s="90"/>
      <c r="D19" s="201" t="s">
        <v>20</v>
      </c>
      <c r="E19" s="202"/>
      <c r="F19" s="203"/>
      <c r="G19" s="201" t="s">
        <v>20</v>
      </c>
      <c r="H19" s="202"/>
      <c r="I19" s="203"/>
      <c r="J19" s="65" t="s">
        <v>21</v>
      </c>
      <c r="K19" s="201" t="s">
        <v>20</v>
      </c>
      <c r="L19" s="202"/>
      <c r="M19" s="203"/>
      <c r="N19" s="65" t="s">
        <v>21</v>
      </c>
    </row>
    <row r="20" spans="2:14" ht="30.75" thickBot="1">
      <c r="B20" s="9"/>
      <c r="C20" s="90" t="s">
        <v>22</v>
      </c>
      <c r="D20" s="201">
        <v>13970563.49</v>
      </c>
      <c r="E20" s="202"/>
      <c r="F20" s="203"/>
      <c r="G20" s="218">
        <f>'Раздел 3'!C9+'Раздел 3'!C27</f>
        <v>16020141.620000001</v>
      </c>
      <c r="H20" s="202"/>
      <c r="I20" s="203"/>
      <c r="J20" s="89">
        <f>G20/D20</f>
        <v>1.1467069049481842</v>
      </c>
      <c r="K20" s="219">
        <v>13466926.66</v>
      </c>
      <c r="L20" s="220"/>
      <c r="M20" s="221"/>
      <c r="N20" s="89">
        <f>K20/D20</f>
        <v>0.9639501419996052</v>
      </c>
    </row>
    <row r="21" spans="2:14" ht="45.75" thickBot="1">
      <c r="B21" s="9"/>
      <c r="C21" s="90" t="s">
        <v>90</v>
      </c>
      <c r="D21" s="201">
        <v>22685.99</v>
      </c>
      <c r="E21" s="202"/>
      <c r="F21" s="203"/>
      <c r="G21" s="218">
        <f>'Раздел 3'!C29+'Раздел 3'!C30</f>
        <v>23439.09</v>
      </c>
      <c r="H21" s="202"/>
      <c r="I21" s="203"/>
      <c r="J21" s="89">
        <f>G21/D21</f>
        <v>1.033196699813409</v>
      </c>
      <c r="K21" s="201">
        <v>29399.1</v>
      </c>
      <c r="L21" s="202"/>
      <c r="M21" s="203"/>
      <c r="N21" s="89">
        <f>K21/D21</f>
        <v>1.2959143506631183</v>
      </c>
    </row>
    <row r="22" spans="2:14" ht="30.75" thickBot="1">
      <c r="B22" s="9"/>
      <c r="C22" s="90" t="s">
        <v>91</v>
      </c>
      <c r="D22" s="201"/>
      <c r="E22" s="202"/>
      <c r="F22" s="203"/>
      <c r="G22" s="201"/>
      <c r="H22" s="202"/>
      <c r="I22" s="203"/>
      <c r="J22" s="65"/>
      <c r="K22" s="201"/>
      <c r="L22" s="202"/>
      <c r="M22" s="203"/>
      <c r="N22" s="65"/>
    </row>
  </sheetData>
  <sheetProtection/>
  <mergeCells count="34">
    <mergeCell ref="D21:F21"/>
    <mergeCell ref="G21:I21"/>
    <mergeCell ref="K21:M21"/>
    <mergeCell ref="D22:F22"/>
    <mergeCell ref="G22:I22"/>
    <mergeCell ref="K22:M22"/>
    <mergeCell ref="G8:I8"/>
    <mergeCell ref="K8:M8"/>
    <mergeCell ref="D19:F19"/>
    <mergeCell ref="G19:I19"/>
    <mergeCell ref="K19:M19"/>
    <mergeCell ref="D20:F20"/>
    <mergeCell ref="G20:I20"/>
    <mergeCell ref="K20:M20"/>
    <mergeCell ref="G3:J3"/>
    <mergeCell ref="K3:N3"/>
    <mergeCell ref="D17:F17"/>
    <mergeCell ref="G17:I17"/>
    <mergeCell ref="K17:M17"/>
    <mergeCell ref="C18:N18"/>
    <mergeCell ref="D7:F7"/>
    <mergeCell ref="G7:I7"/>
    <mergeCell ref="K7:M7"/>
    <mergeCell ref="D8:F8"/>
    <mergeCell ref="G4:I4"/>
    <mergeCell ref="K4:M4"/>
    <mergeCell ref="D5:F5"/>
    <mergeCell ref="G5:I5"/>
    <mergeCell ref="K5:M5"/>
    <mergeCell ref="C6:N6"/>
    <mergeCell ref="C2:C4"/>
    <mergeCell ref="I2:J2"/>
    <mergeCell ref="M2:N2"/>
    <mergeCell ref="D3:F4"/>
  </mergeCells>
  <printOptions/>
  <pageMargins left="0.34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7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57" customWidth="1"/>
    <col min="2" max="2" width="80.25390625" style="57" customWidth="1"/>
    <col min="3" max="3" width="20.00390625" style="57" customWidth="1"/>
    <col min="4" max="4" width="2.625" style="57" customWidth="1"/>
    <col min="5" max="16384" width="9.125" style="57" customWidth="1"/>
  </cols>
  <sheetData>
    <row r="1" spans="1:4" ht="15">
      <c r="A1" s="59"/>
      <c r="B1" s="59"/>
      <c r="C1" s="59"/>
      <c r="D1" s="59"/>
    </row>
    <row r="2" spans="1:4" ht="15">
      <c r="A2" s="59"/>
      <c r="B2" s="181" t="s">
        <v>178</v>
      </c>
      <c r="C2" s="181"/>
      <c r="D2" s="181"/>
    </row>
    <row r="3" spans="1:4" ht="15">
      <c r="A3" s="59"/>
      <c r="B3" s="1"/>
      <c r="C3" s="59"/>
      <c r="D3" s="59"/>
    </row>
    <row r="4" spans="1:5" ht="15">
      <c r="A4" s="59"/>
      <c r="B4" s="91" t="s">
        <v>23</v>
      </c>
      <c r="C4" s="4" t="s">
        <v>24</v>
      </c>
      <c r="D4" s="59"/>
      <c r="E4" s="58"/>
    </row>
    <row r="5" spans="1:5" ht="15">
      <c r="A5" s="59"/>
      <c r="B5" s="4" t="s">
        <v>25</v>
      </c>
      <c r="C5" s="176">
        <v>28082248.32</v>
      </c>
      <c r="D5" s="59"/>
      <c r="E5" s="58"/>
    </row>
    <row r="6" spans="1:5" ht="15">
      <c r="A6" s="59"/>
      <c r="B6" s="4" t="s">
        <v>26</v>
      </c>
      <c r="C6" s="97"/>
      <c r="D6" s="59"/>
      <c r="E6" s="58"/>
    </row>
    <row r="7" spans="1:5" ht="21" customHeight="1">
      <c r="A7" s="59"/>
      <c r="B7" s="91" t="s">
        <v>38</v>
      </c>
      <c r="C7" s="97">
        <v>13315586.4</v>
      </c>
      <c r="D7" s="59"/>
      <c r="E7" s="58"/>
    </row>
    <row r="8" spans="1:5" ht="15">
      <c r="A8" s="59"/>
      <c r="B8" s="4" t="s">
        <v>27</v>
      </c>
      <c r="C8" s="97"/>
      <c r="D8" s="59"/>
      <c r="E8" s="58"/>
    </row>
    <row r="9" spans="1:5" ht="30.75" customHeight="1">
      <c r="A9" s="59"/>
      <c r="B9" s="92" t="s">
        <v>172</v>
      </c>
      <c r="C9" s="97">
        <v>13315586.4</v>
      </c>
      <c r="D9" s="59"/>
      <c r="E9" s="58"/>
    </row>
    <row r="10" spans="1:5" ht="45">
      <c r="A10" s="59"/>
      <c r="B10" s="91" t="s">
        <v>28</v>
      </c>
      <c r="C10" s="97"/>
      <c r="D10" s="59"/>
      <c r="E10" s="58"/>
    </row>
    <row r="11" spans="1:5" ht="45">
      <c r="A11" s="59"/>
      <c r="B11" s="93" t="s">
        <v>173</v>
      </c>
      <c r="C11" s="97"/>
      <c r="D11" s="59"/>
      <c r="E11" s="58"/>
    </row>
    <row r="12" spans="1:5" ht="15">
      <c r="A12" s="59"/>
      <c r="B12" s="93" t="s">
        <v>39</v>
      </c>
      <c r="C12" s="97">
        <v>2712108.56</v>
      </c>
      <c r="D12" s="59"/>
      <c r="E12" s="58"/>
    </row>
    <row r="13" spans="1:5" ht="15.75" customHeight="1">
      <c r="A13" s="59"/>
      <c r="B13" s="93" t="s">
        <v>40</v>
      </c>
      <c r="C13" s="97">
        <v>4972494.42</v>
      </c>
      <c r="D13" s="59"/>
      <c r="E13" s="58"/>
    </row>
    <row r="14" spans="1:5" ht="15">
      <c r="A14" s="59"/>
      <c r="B14" s="91" t="s">
        <v>27</v>
      </c>
      <c r="C14" s="97"/>
      <c r="D14" s="59"/>
      <c r="E14" s="58"/>
    </row>
    <row r="15" spans="1:5" ht="15">
      <c r="A15" s="59"/>
      <c r="B15" s="93" t="s">
        <v>41</v>
      </c>
      <c r="C15" s="97">
        <v>1962682.48</v>
      </c>
      <c r="D15" s="59"/>
      <c r="E15" s="58"/>
    </row>
    <row r="16" spans="1:5" ht="15">
      <c r="A16" s="59"/>
      <c r="B16" s="92" t="s">
        <v>174</v>
      </c>
      <c r="C16" s="97"/>
      <c r="D16" s="59"/>
      <c r="E16" s="58"/>
    </row>
    <row r="17" spans="1:5" ht="15">
      <c r="A17" s="59"/>
      <c r="B17" s="91" t="s">
        <v>29</v>
      </c>
      <c r="C17" s="97">
        <v>-12448779.35</v>
      </c>
      <c r="D17" s="59"/>
      <c r="E17" s="58"/>
    </row>
    <row r="18" spans="1:5" ht="15">
      <c r="A18" s="59"/>
      <c r="B18" s="91" t="s">
        <v>26</v>
      </c>
      <c r="C18" s="97"/>
      <c r="D18" s="59"/>
      <c r="E18" s="58"/>
    </row>
    <row r="19" spans="1:5" ht="18.75" customHeight="1">
      <c r="A19" s="59"/>
      <c r="B19" s="92" t="s">
        <v>175</v>
      </c>
      <c r="C19" s="97"/>
      <c r="D19" s="59"/>
      <c r="E19" s="58"/>
    </row>
    <row r="20" spans="1:5" ht="30">
      <c r="A20" s="59"/>
      <c r="B20" s="93" t="s">
        <v>37</v>
      </c>
      <c r="C20" s="97">
        <v>57496.71</v>
      </c>
      <c r="D20" s="59"/>
      <c r="E20" s="58"/>
    </row>
    <row r="21" spans="1:5" ht="15">
      <c r="A21" s="59"/>
      <c r="B21" s="91" t="s">
        <v>27</v>
      </c>
      <c r="C21" s="97"/>
      <c r="D21" s="59"/>
      <c r="E21" s="58"/>
    </row>
    <row r="22" spans="1:5" ht="15">
      <c r="A22" s="59"/>
      <c r="B22" s="92" t="s">
        <v>30</v>
      </c>
      <c r="C22" s="97"/>
      <c r="D22" s="59"/>
      <c r="E22" s="58"/>
    </row>
    <row r="23" spans="1:4" ht="15">
      <c r="A23" s="59"/>
      <c r="B23" s="92" t="s">
        <v>31</v>
      </c>
      <c r="C23" s="97"/>
      <c r="D23" s="59"/>
    </row>
    <row r="24" spans="1:4" ht="15">
      <c r="A24" s="59"/>
      <c r="B24" s="92" t="s">
        <v>32</v>
      </c>
      <c r="C24" s="97">
        <v>57356.2</v>
      </c>
      <c r="D24" s="59"/>
    </row>
    <row r="25" spans="1:4" ht="15">
      <c r="A25" s="59"/>
      <c r="B25" s="94" t="s">
        <v>33</v>
      </c>
      <c r="C25" s="97"/>
      <c r="D25" s="59"/>
    </row>
    <row r="26" spans="1:4" ht="15">
      <c r="A26" s="59"/>
      <c r="B26" s="94" t="s">
        <v>34</v>
      </c>
      <c r="C26" s="97"/>
      <c r="D26" s="59"/>
    </row>
    <row r="27" spans="1:4" ht="15">
      <c r="A27" s="59"/>
      <c r="B27" s="94" t="s">
        <v>35</v>
      </c>
      <c r="C27" s="97"/>
      <c r="D27" s="59"/>
    </row>
    <row r="28" spans="1:4" ht="15">
      <c r="A28" s="59"/>
      <c r="B28" s="93" t="s">
        <v>176</v>
      </c>
      <c r="C28" s="97"/>
      <c r="D28" s="59"/>
    </row>
    <row r="29" spans="1:4" ht="15">
      <c r="A29" s="59"/>
      <c r="B29" s="93" t="s">
        <v>36</v>
      </c>
      <c r="C29" s="97"/>
      <c r="D29" s="59"/>
    </row>
    <row r="30" spans="1:4" ht="31.5" customHeight="1">
      <c r="A30" s="59"/>
      <c r="B30" s="95" t="s">
        <v>177</v>
      </c>
      <c r="C30" s="98"/>
      <c r="D30" s="59"/>
    </row>
    <row r="31" spans="1:4" ht="15">
      <c r="A31" s="59"/>
      <c r="B31" s="91" t="s">
        <v>42</v>
      </c>
      <c r="C31" s="97">
        <v>1568659.99</v>
      </c>
      <c r="D31" s="59"/>
    </row>
    <row r="32" spans="1:4" ht="15">
      <c r="A32" s="59"/>
      <c r="B32" s="91" t="s">
        <v>43</v>
      </c>
      <c r="C32" s="97"/>
      <c r="D32" s="59"/>
    </row>
    <row r="33" spans="1:4" ht="15">
      <c r="A33" s="59"/>
      <c r="B33" s="91" t="s">
        <v>44</v>
      </c>
      <c r="C33" s="97">
        <v>1472486.83</v>
      </c>
      <c r="D33" s="59"/>
    </row>
    <row r="34" spans="1:4" ht="30">
      <c r="A34" s="59"/>
      <c r="B34" s="92" t="s">
        <v>45</v>
      </c>
      <c r="C34" s="97">
        <f>C37+C36+C38+C39+C40+C41+C42+C43+C44+C45+C46</f>
        <v>1568659.9899999998</v>
      </c>
      <c r="D34" s="59"/>
    </row>
    <row r="35" spans="1:4" ht="15">
      <c r="A35" s="59"/>
      <c r="B35" s="91" t="s">
        <v>4</v>
      </c>
      <c r="C35" s="97"/>
      <c r="D35" s="59"/>
    </row>
    <row r="36" spans="1:4" ht="15">
      <c r="A36" s="59"/>
      <c r="B36" s="91" t="s">
        <v>123</v>
      </c>
      <c r="C36" s="97"/>
      <c r="D36" s="59"/>
    </row>
    <row r="37" spans="1:4" ht="15">
      <c r="A37" s="59"/>
      <c r="B37" s="91" t="s">
        <v>46</v>
      </c>
      <c r="C37" s="97">
        <v>1522.02</v>
      </c>
      <c r="D37" s="59"/>
    </row>
    <row r="38" spans="1:4" ht="15">
      <c r="A38" s="59"/>
      <c r="B38" s="91" t="s">
        <v>47</v>
      </c>
      <c r="C38" s="97"/>
      <c r="D38" s="59"/>
    </row>
    <row r="39" spans="1:4" ht="15">
      <c r="A39" s="59"/>
      <c r="B39" s="91" t="s">
        <v>48</v>
      </c>
      <c r="C39" s="97">
        <v>1422994.13</v>
      </c>
      <c r="D39" s="59"/>
    </row>
    <row r="40" spans="1:4" ht="15">
      <c r="A40" s="59"/>
      <c r="B40" s="91" t="s">
        <v>49</v>
      </c>
      <c r="C40" s="97">
        <v>109936.97</v>
      </c>
      <c r="D40" s="59"/>
    </row>
    <row r="41" spans="1:4" ht="15">
      <c r="A41" s="59"/>
      <c r="B41" s="91" t="s">
        <v>50</v>
      </c>
      <c r="C41" s="97">
        <v>18905.47</v>
      </c>
      <c r="D41" s="59"/>
    </row>
    <row r="42" spans="1:4" ht="15">
      <c r="A42" s="59"/>
      <c r="B42" s="91" t="s">
        <v>51</v>
      </c>
      <c r="C42" s="97">
        <v>10383</v>
      </c>
      <c r="D42" s="59"/>
    </row>
    <row r="43" spans="1:4" ht="15">
      <c r="A43" s="59"/>
      <c r="B43" s="91" t="s">
        <v>52</v>
      </c>
      <c r="C43" s="97">
        <v>4918.4</v>
      </c>
      <c r="D43" s="59"/>
    </row>
    <row r="44" spans="1:4" ht="15">
      <c r="A44" s="59"/>
      <c r="B44" s="91" t="s">
        <v>53</v>
      </c>
      <c r="C44" s="97"/>
      <c r="D44" s="59"/>
    </row>
    <row r="45" spans="1:4" ht="15">
      <c r="A45" s="59"/>
      <c r="B45" s="91" t="s">
        <v>54</v>
      </c>
      <c r="C45" s="97"/>
      <c r="D45" s="59"/>
    </row>
    <row r="46" spans="1:4" ht="15">
      <c r="A46" s="59"/>
      <c r="B46" s="91" t="s">
        <v>55</v>
      </c>
      <c r="C46" s="99"/>
      <c r="D46" s="59"/>
    </row>
    <row r="47" spans="1:4" ht="30">
      <c r="A47" s="59"/>
      <c r="B47" s="96" t="s">
        <v>56</v>
      </c>
      <c r="C47" s="97"/>
      <c r="D47" s="59"/>
    </row>
    <row r="48" ht="12.75">
      <c r="B48" s="58"/>
    </row>
    <row r="49" ht="12.75">
      <c r="B49" s="58"/>
    </row>
    <row r="50" ht="12.75">
      <c r="B50" s="58"/>
    </row>
    <row r="51" ht="12.75">
      <c r="B51" s="58"/>
    </row>
    <row r="52" ht="12.75">
      <c r="B52" s="58"/>
    </row>
    <row r="53" ht="12.75">
      <c r="B53" s="58"/>
    </row>
    <row r="54" ht="12.75">
      <c r="B54" s="58"/>
    </row>
    <row r="55" ht="12.75">
      <c r="B55" s="58"/>
    </row>
    <row r="56" ht="12.75">
      <c r="B56" s="58"/>
    </row>
    <row r="57" ht="12.75">
      <c r="B57" s="58"/>
    </row>
    <row r="58" ht="12.75">
      <c r="B58" s="58"/>
    </row>
    <row r="59" ht="12.75">
      <c r="B59" s="58"/>
    </row>
    <row r="60" ht="12.75">
      <c r="B60" s="58"/>
    </row>
    <row r="61" ht="12.75">
      <c r="B61" s="58"/>
    </row>
    <row r="62" ht="12.75">
      <c r="B62" s="58"/>
    </row>
    <row r="63" ht="12.75">
      <c r="B63" s="58"/>
    </row>
    <row r="64" ht="12.75">
      <c r="B64" s="58"/>
    </row>
    <row r="65" ht="12.75">
      <c r="B65" s="58"/>
    </row>
    <row r="66" ht="12.75">
      <c r="B66" s="58"/>
    </row>
    <row r="67" ht="12.75">
      <c r="B67" s="58"/>
    </row>
    <row r="68" ht="12.75">
      <c r="B68" s="58"/>
    </row>
    <row r="69" ht="12.75">
      <c r="B69" s="58"/>
    </row>
    <row r="70" ht="12.75">
      <c r="B70" s="58"/>
    </row>
    <row r="71" ht="12.75">
      <c r="B71" s="58"/>
    </row>
    <row r="72" ht="12.75">
      <c r="B72" s="58"/>
    </row>
    <row r="73" ht="12.75">
      <c r="B73" s="58"/>
    </row>
    <row r="74" ht="12.75">
      <c r="B74" s="58"/>
    </row>
    <row r="75" ht="12.75">
      <c r="B75" s="58"/>
    </row>
    <row r="76" ht="12.75">
      <c r="B76" s="58"/>
    </row>
    <row r="77" ht="12.75">
      <c r="B77" s="58"/>
    </row>
    <row r="78" ht="12.75">
      <c r="B78" s="58"/>
    </row>
    <row r="79" ht="12.75">
      <c r="B79" s="58"/>
    </row>
    <row r="80" ht="12.75">
      <c r="B80" s="58"/>
    </row>
    <row r="81" ht="12.75">
      <c r="B81" s="58"/>
    </row>
    <row r="82" ht="12.75">
      <c r="B82" s="58"/>
    </row>
    <row r="83" ht="12.75">
      <c r="B83" s="58"/>
    </row>
    <row r="84" ht="12.75">
      <c r="B84" s="58"/>
    </row>
    <row r="85" ht="12.75">
      <c r="B85" s="58"/>
    </row>
    <row r="86" ht="12.75">
      <c r="B86" s="58"/>
    </row>
    <row r="87" ht="12.75">
      <c r="B87" s="58"/>
    </row>
    <row r="88" ht="12.75">
      <c r="B88" s="58"/>
    </row>
    <row r="89" ht="12.75">
      <c r="B89" s="58"/>
    </row>
    <row r="90" ht="12.75">
      <c r="B90" s="58"/>
    </row>
    <row r="91" ht="12.75">
      <c r="B91" s="58"/>
    </row>
    <row r="92" ht="12.75">
      <c r="B92" s="58"/>
    </row>
    <row r="93" ht="12.75">
      <c r="B93" s="58"/>
    </row>
    <row r="94" ht="12.75">
      <c r="B94" s="58"/>
    </row>
    <row r="95" ht="12.75">
      <c r="B95" s="58"/>
    </row>
    <row r="96" ht="12.75">
      <c r="B96" s="58"/>
    </row>
    <row r="97" ht="12.75">
      <c r="B97" s="58"/>
    </row>
    <row r="98" ht="12.75">
      <c r="B98" s="58"/>
    </row>
    <row r="99" ht="12.75">
      <c r="B99" s="58"/>
    </row>
    <row r="100" ht="12.75">
      <c r="B100" s="58"/>
    </row>
    <row r="101" ht="12.75">
      <c r="B101" s="58"/>
    </row>
    <row r="102" ht="12.75">
      <c r="B102" s="58"/>
    </row>
    <row r="103" ht="12.75">
      <c r="B103" s="58"/>
    </row>
    <row r="104" ht="12.75">
      <c r="B104" s="58"/>
    </row>
    <row r="105" ht="12.75">
      <c r="B105" s="58"/>
    </row>
    <row r="106" ht="12.75">
      <c r="B106" s="58"/>
    </row>
    <row r="107" ht="12.75">
      <c r="B107" s="58"/>
    </row>
    <row r="108" ht="12.75">
      <c r="B108" s="58"/>
    </row>
    <row r="109" ht="12.75">
      <c r="B109" s="58"/>
    </row>
    <row r="110" ht="12.75">
      <c r="B110" s="58"/>
    </row>
    <row r="111" ht="12.75">
      <c r="B111" s="58"/>
    </row>
    <row r="112" ht="12.75">
      <c r="B112" s="58"/>
    </row>
    <row r="113" ht="12.75">
      <c r="B113" s="58"/>
    </row>
    <row r="114" ht="12.75">
      <c r="B114" s="58"/>
    </row>
    <row r="115" ht="12.75">
      <c r="B115" s="58"/>
    </row>
    <row r="116" ht="12.75">
      <c r="B116" s="58"/>
    </row>
    <row r="117" ht="12.75">
      <c r="B117" s="58"/>
    </row>
    <row r="118" ht="12.75">
      <c r="B118" s="58"/>
    </row>
    <row r="119" ht="12.75">
      <c r="B119" s="58"/>
    </row>
    <row r="120" ht="12.75">
      <c r="B120" s="58"/>
    </row>
    <row r="121" ht="12.75">
      <c r="B121" s="58"/>
    </row>
    <row r="122" ht="12.75">
      <c r="B122" s="58"/>
    </row>
    <row r="123" ht="12.75">
      <c r="B123" s="58"/>
    </row>
    <row r="124" ht="12.75">
      <c r="B124" s="58"/>
    </row>
    <row r="125" ht="12.75">
      <c r="B125" s="58"/>
    </row>
    <row r="126" ht="12.75">
      <c r="B126" s="58"/>
    </row>
    <row r="127" ht="12.75">
      <c r="B127" s="58"/>
    </row>
  </sheetData>
  <sheetProtection/>
  <mergeCells count="1">
    <mergeCell ref="B2:D2"/>
  </mergeCells>
  <printOptions/>
  <pageMargins left="0.41" right="0.44" top="0.32" bottom="0.36" header="0.19" footer="0.17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tabSelected="1" zoomScalePageLayoutView="0" workbookViewId="0" topLeftCell="A379">
      <selection activeCell="C74" sqref="C74"/>
    </sheetView>
  </sheetViews>
  <sheetFormatPr defaultColWidth="17.25390625" defaultRowHeight="12.75"/>
  <cols>
    <col min="1" max="1" width="52.125" style="0" customWidth="1"/>
    <col min="2" max="2" width="9.75390625" style="168" customWidth="1"/>
    <col min="3" max="3" width="22.375" style="0" customWidth="1"/>
    <col min="4" max="4" width="17.25390625" style="0" customWidth="1"/>
    <col min="5" max="5" width="14.00390625" style="0" hidden="1" customWidth="1"/>
    <col min="6" max="6" width="11.875" style="0" customWidth="1"/>
  </cols>
  <sheetData>
    <row r="1" spans="1:4" ht="23.25" customHeight="1">
      <c r="A1" s="222" t="s">
        <v>86</v>
      </c>
      <c r="B1" s="222"/>
      <c r="C1" s="222"/>
      <c r="D1" s="126"/>
    </row>
    <row r="2" spans="1:3" ht="15.75" customHeight="1">
      <c r="A2" s="223"/>
      <c r="B2" s="223"/>
      <c r="C2" s="223"/>
    </row>
    <row r="3" spans="1:4" ht="15.75" customHeight="1">
      <c r="A3" s="224" t="s">
        <v>0</v>
      </c>
      <c r="B3" s="227"/>
      <c r="C3" s="230" t="s">
        <v>60</v>
      </c>
      <c r="D3" s="233"/>
    </row>
    <row r="4" spans="1:4" ht="5.25" customHeight="1">
      <c r="A4" s="225"/>
      <c r="B4" s="228"/>
      <c r="C4" s="231"/>
      <c r="D4" s="234"/>
    </row>
    <row r="5" spans="1:4" ht="12.75">
      <c r="A5" s="226"/>
      <c r="B5" s="229"/>
      <c r="C5" s="232"/>
      <c r="D5" s="235"/>
    </row>
    <row r="6" spans="1:4" ht="15.75" customHeight="1">
      <c r="A6" s="127" t="s">
        <v>57</v>
      </c>
      <c r="B6" s="128" t="s">
        <v>58</v>
      </c>
      <c r="C6" s="129">
        <f>C371</f>
        <v>0</v>
      </c>
      <c r="D6" s="130"/>
    </row>
    <row r="7" spans="1:4" ht="15.75" customHeight="1">
      <c r="A7" s="131" t="s">
        <v>59</v>
      </c>
      <c r="B7" s="132" t="s">
        <v>58</v>
      </c>
      <c r="C7" s="133">
        <f>C9+C26+C27+C28+C29+C30+C31</f>
        <v>16043580.71</v>
      </c>
      <c r="D7" s="133"/>
    </row>
    <row r="8" spans="1:4" ht="15.75" customHeight="1">
      <c r="A8" s="134" t="s">
        <v>4</v>
      </c>
      <c r="B8" s="135" t="s">
        <v>58</v>
      </c>
      <c r="C8" s="136"/>
      <c r="D8" s="137"/>
    </row>
    <row r="9" spans="1:4" ht="31.5" customHeight="1">
      <c r="A9" s="138" t="s">
        <v>62</v>
      </c>
      <c r="B9" s="135" t="s">
        <v>58</v>
      </c>
      <c r="C9" s="136">
        <f>C20+C21+C22+C23+C24+C25</f>
        <v>14121471.620000001</v>
      </c>
      <c r="D9" s="137"/>
    </row>
    <row r="10" spans="1:8" ht="15.75" customHeight="1">
      <c r="A10" s="138" t="s">
        <v>191</v>
      </c>
      <c r="B10" s="135"/>
      <c r="C10" s="139">
        <v>5524200.47</v>
      </c>
      <c r="D10" s="139"/>
      <c r="E10" s="101">
        <f>C10+C11+C12+C13+C14</f>
        <v>14121471.620000001</v>
      </c>
      <c r="G10" s="101">
        <f>C10+C11+C12+C13+C14</f>
        <v>14121471.620000001</v>
      </c>
      <c r="H10" s="101"/>
    </row>
    <row r="11" spans="1:5" ht="15.75" customHeight="1">
      <c r="A11" s="138" t="s">
        <v>192</v>
      </c>
      <c r="B11" s="135"/>
      <c r="C11" s="139">
        <v>6630887.66</v>
      </c>
      <c r="D11" s="139"/>
      <c r="E11" s="101">
        <f>E10+C27+C29+C30</f>
        <v>16043580.71</v>
      </c>
    </row>
    <row r="12" spans="1:4" ht="15.75" customHeight="1">
      <c r="A12" s="138" t="s">
        <v>193</v>
      </c>
      <c r="B12" s="135"/>
      <c r="C12" s="139">
        <v>594221.4</v>
      </c>
      <c r="D12" s="139"/>
    </row>
    <row r="13" spans="1:4" ht="15.75" customHeight="1">
      <c r="A13" s="138" t="s">
        <v>206</v>
      </c>
      <c r="B13" s="135"/>
      <c r="C13" s="139">
        <v>1218503.38</v>
      </c>
      <c r="D13" s="139"/>
    </row>
    <row r="14" spans="1:4" ht="15.75" customHeight="1">
      <c r="A14" s="138" t="s">
        <v>121</v>
      </c>
      <c r="B14" s="135"/>
      <c r="C14" s="139">
        <v>153658.71</v>
      </c>
      <c r="D14" s="140"/>
    </row>
    <row r="15" spans="1:4" ht="15.75" customHeight="1" hidden="1">
      <c r="A15" s="138" t="s">
        <v>126</v>
      </c>
      <c r="B15" s="135"/>
      <c r="C15" s="139"/>
      <c r="D15" s="140"/>
    </row>
    <row r="16" spans="1:4" ht="15.75" customHeight="1" hidden="1">
      <c r="A16" s="138" t="s">
        <v>127</v>
      </c>
      <c r="B16" s="135"/>
      <c r="C16" s="139"/>
      <c r="D16" s="140"/>
    </row>
    <row r="17" spans="1:4" ht="15.75" customHeight="1" hidden="1">
      <c r="A17" s="138" t="s">
        <v>128</v>
      </c>
      <c r="B17" s="135"/>
      <c r="C17" s="139"/>
      <c r="D17" s="140"/>
    </row>
    <row r="18" spans="1:4" ht="15.75" customHeight="1" hidden="1">
      <c r="A18" s="138" t="s">
        <v>129</v>
      </c>
      <c r="B18" s="135"/>
      <c r="C18" s="139"/>
      <c r="D18" s="140"/>
    </row>
    <row r="19" spans="1:4" ht="15.75" customHeight="1" hidden="1">
      <c r="A19" s="138" t="s">
        <v>130</v>
      </c>
      <c r="B19" s="135"/>
      <c r="C19" s="139"/>
      <c r="D19" s="140"/>
    </row>
    <row r="20" spans="1:4" ht="29.25" customHeight="1">
      <c r="A20" s="138" t="s">
        <v>131</v>
      </c>
      <c r="B20" s="135"/>
      <c r="C20" s="136">
        <v>10893100</v>
      </c>
      <c r="D20" s="136"/>
    </row>
    <row r="21" spans="1:4" ht="29.25" customHeight="1">
      <c r="A21" s="138" t="s">
        <v>132</v>
      </c>
      <c r="B21" s="135"/>
      <c r="C21" s="136">
        <f>C50</f>
        <v>774111</v>
      </c>
      <c r="D21" s="136"/>
    </row>
    <row r="22" spans="1:4" ht="29.25" customHeight="1">
      <c r="A22" s="138" t="s">
        <v>133</v>
      </c>
      <c r="B22" s="135"/>
      <c r="C22" s="136">
        <f>C34</f>
        <v>0</v>
      </c>
      <c r="D22" s="136"/>
    </row>
    <row r="23" spans="1:4" ht="30" customHeight="1">
      <c r="A23" s="138" t="s">
        <v>134</v>
      </c>
      <c r="B23" s="135"/>
      <c r="C23" s="136">
        <f>C38</f>
        <v>0</v>
      </c>
      <c r="D23" s="136"/>
    </row>
    <row r="24" spans="1:4" ht="28.5" customHeight="1">
      <c r="A24" s="138" t="s">
        <v>92</v>
      </c>
      <c r="B24" s="135"/>
      <c r="C24" s="136">
        <f>C75</f>
        <v>2300601.9099999997</v>
      </c>
      <c r="D24" s="136"/>
    </row>
    <row r="25" spans="1:4" ht="28.5" customHeight="1">
      <c r="A25" s="138" t="s">
        <v>194</v>
      </c>
      <c r="B25" s="135"/>
      <c r="C25" s="136">
        <f>C218</f>
        <v>153658.71</v>
      </c>
      <c r="D25" s="136"/>
    </row>
    <row r="26" spans="1:4" ht="15.75" customHeight="1">
      <c r="A26" s="134" t="s">
        <v>105</v>
      </c>
      <c r="B26" s="135"/>
      <c r="C26" s="136">
        <v>0</v>
      </c>
      <c r="D26" s="136"/>
    </row>
    <row r="27" spans="1:4" ht="15.75" customHeight="1">
      <c r="A27" s="134" t="s">
        <v>195</v>
      </c>
      <c r="B27" s="135"/>
      <c r="C27" s="136">
        <f>C233</f>
        <v>1898670</v>
      </c>
      <c r="D27" s="136"/>
    </row>
    <row r="28" spans="1:4" ht="15.75">
      <c r="A28" s="138" t="s">
        <v>196</v>
      </c>
      <c r="B28" s="135" t="s">
        <v>58</v>
      </c>
      <c r="C28" s="136">
        <v>0</v>
      </c>
      <c r="D28" s="136"/>
    </row>
    <row r="29" spans="1:4" ht="31.5">
      <c r="A29" s="141" t="s">
        <v>197</v>
      </c>
      <c r="B29" s="135" t="s">
        <v>58</v>
      </c>
      <c r="C29" s="136">
        <v>8242.05</v>
      </c>
      <c r="D29" s="136"/>
    </row>
    <row r="30" spans="1:4" ht="27.75" customHeight="1">
      <c r="A30" s="138" t="s">
        <v>198</v>
      </c>
      <c r="B30" s="135"/>
      <c r="C30" s="142">
        <v>15197.04</v>
      </c>
      <c r="D30" s="142"/>
    </row>
    <row r="31" spans="1:4" ht="15.75" customHeight="1">
      <c r="A31" s="134" t="s">
        <v>65</v>
      </c>
      <c r="B31" s="135" t="s">
        <v>58</v>
      </c>
      <c r="C31" s="136">
        <f>C356</f>
        <v>0</v>
      </c>
      <c r="D31" s="136"/>
    </row>
    <row r="32" spans="1:4" ht="15.75" customHeight="1">
      <c r="A32" s="143" t="s">
        <v>66</v>
      </c>
      <c r="B32" s="132"/>
      <c r="C32" s="133">
        <f>C34+C38+C50+C62+C75+C218+C233+C333+C341+C371</f>
        <v>16043580.71</v>
      </c>
      <c r="D32" s="133"/>
    </row>
    <row r="33" spans="1:4" ht="15.75" customHeight="1">
      <c r="A33" s="134" t="s">
        <v>4</v>
      </c>
      <c r="B33" s="135" t="s">
        <v>58</v>
      </c>
      <c r="C33" s="136"/>
      <c r="D33" s="137"/>
    </row>
    <row r="34" spans="1:4" ht="27.75" customHeight="1">
      <c r="A34" s="144" t="s">
        <v>136</v>
      </c>
      <c r="B34" s="145"/>
      <c r="C34" s="146">
        <f>SUM(C36)</f>
        <v>0</v>
      </c>
      <c r="D34" s="146"/>
    </row>
    <row r="35" spans="1:4" ht="15.75" customHeight="1">
      <c r="A35" s="138" t="s">
        <v>43</v>
      </c>
      <c r="B35" s="135"/>
      <c r="C35" s="136"/>
      <c r="D35" s="136"/>
    </row>
    <row r="36" spans="1:4" ht="14.25" customHeight="1">
      <c r="A36" s="138" t="s">
        <v>101</v>
      </c>
      <c r="B36" s="135">
        <v>340</v>
      </c>
      <c r="C36" s="139"/>
      <c r="D36" s="139"/>
    </row>
    <row r="37" spans="1:4" ht="15.75" customHeight="1">
      <c r="A37" s="147" t="s">
        <v>94</v>
      </c>
      <c r="B37" s="135"/>
      <c r="C37" s="136">
        <f>SUM(C36)</f>
        <v>0</v>
      </c>
      <c r="D37" s="136"/>
    </row>
    <row r="38" spans="1:4" ht="27.75" customHeight="1">
      <c r="A38" s="144" t="s">
        <v>137</v>
      </c>
      <c r="B38" s="145"/>
      <c r="C38" s="146">
        <f>SUM(C40:C48)</f>
        <v>0</v>
      </c>
      <c r="D38" s="146"/>
    </row>
    <row r="39" spans="1:4" ht="15.75" customHeight="1">
      <c r="A39" s="138" t="s">
        <v>43</v>
      </c>
      <c r="B39" s="135"/>
      <c r="C39" s="136"/>
      <c r="D39" s="136"/>
    </row>
    <row r="40" spans="1:4" ht="15.75" customHeight="1">
      <c r="A40" s="138" t="s">
        <v>95</v>
      </c>
      <c r="B40" s="135">
        <v>211</v>
      </c>
      <c r="C40" s="139"/>
      <c r="D40" s="140"/>
    </row>
    <row r="41" spans="1:4" ht="15.75" customHeight="1">
      <c r="A41" s="138" t="s">
        <v>96</v>
      </c>
      <c r="B41" s="135">
        <v>212</v>
      </c>
      <c r="C41" s="139"/>
      <c r="D41" s="140"/>
    </row>
    <row r="42" spans="1:4" ht="15.75" customHeight="1">
      <c r="A42" s="138" t="s">
        <v>97</v>
      </c>
      <c r="B42" s="135">
        <v>213</v>
      </c>
      <c r="C42" s="139"/>
      <c r="D42" s="140"/>
    </row>
    <row r="43" spans="1:4" ht="15.75" customHeight="1">
      <c r="A43" s="138" t="s">
        <v>70</v>
      </c>
      <c r="B43" s="135">
        <v>221</v>
      </c>
      <c r="C43" s="139"/>
      <c r="D43" s="140"/>
    </row>
    <row r="44" spans="1:4" ht="15.75" customHeight="1">
      <c r="A44" s="138" t="s">
        <v>71</v>
      </c>
      <c r="B44" s="135">
        <v>222</v>
      </c>
      <c r="C44" s="139"/>
      <c r="D44" s="140"/>
    </row>
    <row r="45" spans="1:4" ht="15.75" customHeight="1">
      <c r="A45" s="138" t="s">
        <v>98</v>
      </c>
      <c r="B45" s="135">
        <v>225</v>
      </c>
      <c r="C45" s="139"/>
      <c r="D45" s="140"/>
    </row>
    <row r="46" spans="1:4" ht="15.75" customHeight="1">
      <c r="A46" s="138" t="s">
        <v>99</v>
      </c>
      <c r="B46" s="135">
        <v>226</v>
      </c>
      <c r="C46" s="139"/>
      <c r="D46" s="140"/>
    </row>
    <row r="47" spans="1:4" ht="15.75" customHeight="1">
      <c r="A47" s="138" t="s">
        <v>100</v>
      </c>
      <c r="B47" s="135">
        <v>310</v>
      </c>
      <c r="C47" s="139"/>
      <c r="D47" s="140"/>
    </row>
    <row r="48" spans="1:4" ht="14.25" customHeight="1">
      <c r="A48" s="138" t="s">
        <v>101</v>
      </c>
      <c r="B48" s="135">
        <v>340</v>
      </c>
      <c r="C48" s="139"/>
      <c r="D48" s="140"/>
    </row>
    <row r="49" spans="1:4" ht="15.75" customHeight="1">
      <c r="A49" s="147" t="s">
        <v>94</v>
      </c>
      <c r="B49" s="135"/>
      <c r="C49" s="136">
        <f>SUM(C40:C48)</f>
        <v>0</v>
      </c>
      <c r="D49" s="137"/>
    </row>
    <row r="50" spans="1:4" ht="27.75" customHeight="1">
      <c r="A50" s="144" t="s">
        <v>138</v>
      </c>
      <c r="B50" s="145"/>
      <c r="C50" s="146">
        <f>SUM(C52:C60)</f>
        <v>774111</v>
      </c>
      <c r="D50" s="146"/>
    </row>
    <row r="51" spans="1:4" ht="15.75" customHeight="1">
      <c r="A51" s="138" t="s">
        <v>43</v>
      </c>
      <c r="B51" s="135"/>
      <c r="C51" s="136"/>
      <c r="D51" s="137"/>
    </row>
    <row r="52" spans="1:4" ht="15.75" customHeight="1">
      <c r="A52" s="138" t="s">
        <v>95</v>
      </c>
      <c r="B52" s="135">
        <v>211</v>
      </c>
      <c r="C52" s="139"/>
      <c r="D52" s="140"/>
    </row>
    <row r="53" spans="1:4" ht="15.75" customHeight="1">
      <c r="A53" s="138" t="s">
        <v>96</v>
      </c>
      <c r="B53" s="135">
        <v>212</v>
      </c>
      <c r="C53" s="139"/>
      <c r="D53" s="140"/>
    </row>
    <row r="54" spans="1:4" ht="15.75" customHeight="1">
      <c r="A54" s="138" t="s">
        <v>97</v>
      </c>
      <c r="B54" s="135">
        <v>213</v>
      </c>
      <c r="C54" s="139"/>
      <c r="D54" s="140"/>
    </row>
    <row r="55" spans="1:4" ht="15.75" customHeight="1">
      <c r="A55" s="138" t="s">
        <v>70</v>
      </c>
      <c r="B55" s="135">
        <v>221</v>
      </c>
      <c r="C55" s="139"/>
      <c r="D55" s="140"/>
    </row>
    <row r="56" spans="1:4" ht="15.75" customHeight="1">
      <c r="A56" s="138" t="s">
        <v>71</v>
      </c>
      <c r="B56" s="135">
        <v>222</v>
      </c>
      <c r="C56" s="139"/>
      <c r="D56" s="140"/>
    </row>
    <row r="57" spans="1:4" ht="15.75" customHeight="1">
      <c r="A57" s="138" t="s">
        <v>98</v>
      </c>
      <c r="B57" s="135">
        <v>225</v>
      </c>
      <c r="C57" s="139"/>
      <c r="D57" s="140"/>
    </row>
    <row r="58" spans="1:4" ht="15.75" customHeight="1">
      <c r="A58" s="138" t="s">
        <v>99</v>
      </c>
      <c r="B58" s="135">
        <v>226</v>
      </c>
      <c r="C58" s="139">
        <v>774111</v>
      </c>
      <c r="D58" s="140"/>
    </row>
    <row r="59" spans="1:4" ht="15.75" customHeight="1">
      <c r="A59" s="138" t="s">
        <v>100</v>
      </c>
      <c r="B59" s="135">
        <v>310</v>
      </c>
      <c r="C59" s="139"/>
      <c r="D59" s="140"/>
    </row>
    <row r="60" spans="1:4" ht="14.25" customHeight="1">
      <c r="A60" s="138" t="s">
        <v>101</v>
      </c>
      <c r="B60" s="135">
        <v>340</v>
      </c>
      <c r="C60" s="139"/>
      <c r="D60" s="140"/>
    </row>
    <row r="61" spans="1:4" ht="15.75" customHeight="1">
      <c r="A61" s="147" t="s">
        <v>94</v>
      </c>
      <c r="B61" s="135"/>
      <c r="C61" s="136">
        <f>SUM(C52:C60)</f>
        <v>774111</v>
      </c>
      <c r="D61" s="137"/>
    </row>
    <row r="62" spans="1:4" ht="27.75" customHeight="1">
      <c r="A62" s="144" t="s">
        <v>139</v>
      </c>
      <c r="B62" s="145"/>
      <c r="C62" s="146">
        <f>SUM(C64:C73)</f>
        <v>10893100</v>
      </c>
      <c r="D62" s="146"/>
    </row>
    <row r="63" spans="1:4" ht="15.75" customHeight="1">
      <c r="A63" s="138" t="s">
        <v>43</v>
      </c>
      <c r="B63" s="135"/>
      <c r="C63" s="136"/>
      <c r="D63" s="136"/>
    </row>
    <row r="64" spans="1:4" ht="15.75" customHeight="1">
      <c r="A64" s="138" t="s">
        <v>95</v>
      </c>
      <c r="B64" s="135">
        <v>211</v>
      </c>
      <c r="C64" s="139">
        <v>6500000</v>
      </c>
      <c r="D64" s="139"/>
    </row>
    <row r="65" spans="1:4" ht="15.75" customHeight="1">
      <c r="A65" s="138" t="s">
        <v>96</v>
      </c>
      <c r="B65" s="135">
        <v>212</v>
      </c>
      <c r="C65" s="139"/>
      <c r="D65" s="139"/>
    </row>
    <row r="66" spans="1:4" ht="15.75" customHeight="1">
      <c r="A66" s="138" t="s">
        <v>97</v>
      </c>
      <c r="B66" s="135">
        <v>213</v>
      </c>
      <c r="C66" s="139">
        <v>1963000</v>
      </c>
      <c r="D66" s="139"/>
    </row>
    <row r="67" spans="1:4" ht="15.75" customHeight="1">
      <c r="A67" s="138" t="s">
        <v>70</v>
      </c>
      <c r="B67" s="135">
        <v>221</v>
      </c>
      <c r="C67" s="139"/>
      <c r="D67" s="139"/>
    </row>
    <row r="68" spans="1:4" ht="15.75" customHeight="1">
      <c r="A68" s="138" t="s">
        <v>71</v>
      </c>
      <c r="B68" s="135">
        <v>222</v>
      </c>
      <c r="C68" s="139"/>
      <c r="D68" s="139"/>
    </row>
    <row r="69" spans="1:4" ht="15.75" customHeight="1">
      <c r="A69" s="138" t="s">
        <v>98</v>
      </c>
      <c r="B69" s="135">
        <v>225</v>
      </c>
      <c r="C69" s="139">
        <v>816448.05</v>
      </c>
      <c r="D69" s="139"/>
    </row>
    <row r="70" spans="1:4" ht="15.75" customHeight="1">
      <c r="A70" s="138" t="s">
        <v>99</v>
      </c>
      <c r="B70" s="135">
        <v>226</v>
      </c>
      <c r="C70" s="139">
        <v>87500</v>
      </c>
      <c r="D70" s="139"/>
    </row>
    <row r="71" spans="1:4" ht="15.75" customHeight="1">
      <c r="A71" s="138" t="s">
        <v>103</v>
      </c>
      <c r="B71" s="135">
        <v>290</v>
      </c>
      <c r="C71" s="139"/>
      <c r="D71" s="139"/>
    </row>
    <row r="72" spans="1:4" ht="15.75" customHeight="1">
      <c r="A72" s="138" t="s">
        <v>100</v>
      </c>
      <c r="B72" s="135">
        <v>310</v>
      </c>
      <c r="C72" s="139">
        <v>1068899.5</v>
      </c>
      <c r="D72" s="139"/>
    </row>
    <row r="73" spans="1:4" ht="14.25" customHeight="1">
      <c r="A73" s="138" t="s">
        <v>101</v>
      </c>
      <c r="B73" s="135">
        <v>340</v>
      </c>
      <c r="C73" s="139">
        <v>457252.45</v>
      </c>
      <c r="D73" s="139"/>
    </row>
    <row r="74" spans="1:4" ht="15.75" customHeight="1">
      <c r="A74" s="147" t="s">
        <v>94</v>
      </c>
      <c r="B74" s="135"/>
      <c r="C74" s="136">
        <f>SUM(C64:C73)</f>
        <v>10893100</v>
      </c>
      <c r="D74" s="136"/>
    </row>
    <row r="75" spans="1:8" ht="30" customHeight="1">
      <c r="A75" s="148" t="s">
        <v>199</v>
      </c>
      <c r="B75" s="145"/>
      <c r="C75" s="149">
        <f>C76+C122+C154+C186+C108</f>
        <v>2300601.9099999997</v>
      </c>
      <c r="D75" s="149"/>
      <c r="G75" t="s">
        <v>223</v>
      </c>
      <c r="H75" t="s">
        <v>224</v>
      </c>
    </row>
    <row r="76" spans="1:9" ht="15.75" customHeight="1">
      <c r="A76" s="144" t="s">
        <v>200</v>
      </c>
      <c r="B76" s="135"/>
      <c r="C76" s="136">
        <f>SUM(C77+C78+C79+C80+C81+C82+C83+C84+C89+C94+C98+C103)</f>
        <v>2063224.5899999999</v>
      </c>
      <c r="D76" s="136"/>
      <c r="F76">
        <v>2046293.16</v>
      </c>
      <c r="G76">
        <f>G77+G79+G80+G82+G84+G89+G94+G98+G103</f>
        <v>2046283.55</v>
      </c>
      <c r="H76">
        <f>H77+H79+H80+H82+H84+H89+H94+H98+H103</f>
        <v>2063224.5899999999</v>
      </c>
      <c r="I76">
        <f>H76-G76</f>
        <v>16941.039999999804</v>
      </c>
    </row>
    <row r="77" spans="1:9" ht="15.75" customHeight="1">
      <c r="A77" s="150" t="s">
        <v>67</v>
      </c>
      <c r="B77" s="135">
        <v>211</v>
      </c>
      <c r="C77" s="139">
        <v>272153.62</v>
      </c>
      <c r="D77" s="139"/>
      <c r="F77" s="101">
        <f>C76-F76</f>
        <v>16931.429999999935</v>
      </c>
      <c r="G77">
        <v>262213.18</v>
      </c>
      <c r="H77" s="101">
        <f>C77</f>
        <v>272153.62</v>
      </c>
      <c r="I77">
        <f aca="true" t="shared" si="0" ref="I77:I94">H77-G77</f>
        <v>9940.440000000002</v>
      </c>
    </row>
    <row r="78" spans="1:9" ht="15.75" customHeight="1">
      <c r="A78" s="150" t="s">
        <v>68</v>
      </c>
      <c r="B78" s="151">
        <v>212</v>
      </c>
      <c r="C78" s="139"/>
      <c r="D78" s="139"/>
      <c r="I78">
        <f t="shared" si="0"/>
        <v>0</v>
      </c>
    </row>
    <row r="79" spans="1:9" ht="15.75" customHeight="1">
      <c r="A79" s="150" t="s">
        <v>69</v>
      </c>
      <c r="B79" s="151">
        <v>213</v>
      </c>
      <c r="C79" s="139">
        <v>82322.81</v>
      </c>
      <c r="D79" s="139"/>
      <c r="G79">
        <v>75322.81</v>
      </c>
      <c r="H79" s="101">
        <f>C79</f>
        <v>82322.81</v>
      </c>
      <c r="I79">
        <f t="shared" si="0"/>
        <v>7000</v>
      </c>
    </row>
    <row r="80" spans="1:9" ht="15.75" customHeight="1">
      <c r="A80" s="150" t="s">
        <v>70</v>
      </c>
      <c r="B80" s="151">
        <v>221</v>
      </c>
      <c r="C80" s="139">
        <v>3930</v>
      </c>
      <c r="D80" s="139"/>
      <c r="G80">
        <v>3929.4</v>
      </c>
      <c r="H80">
        <v>3930</v>
      </c>
      <c r="I80">
        <f t="shared" si="0"/>
        <v>0.599999999999909</v>
      </c>
    </row>
    <row r="81" spans="1:9" ht="15.75" customHeight="1">
      <c r="A81" s="150" t="s">
        <v>71</v>
      </c>
      <c r="B81" s="151">
        <v>222</v>
      </c>
      <c r="C81" s="139"/>
      <c r="D81" s="139"/>
      <c r="I81">
        <f t="shared" si="0"/>
        <v>0</v>
      </c>
    </row>
    <row r="82" spans="1:9" ht="15.75" customHeight="1">
      <c r="A82" s="150" t="s">
        <v>72</v>
      </c>
      <c r="B82" s="151">
        <v>223</v>
      </c>
      <c r="C82" s="139">
        <v>1601542.19</v>
      </c>
      <c r="D82" s="139"/>
      <c r="F82">
        <v>-28208.97</v>
      </c>
      <c r="G82">
        <v>1601542.19</v>
      </c>
      <c r="H82">
        <v>1601542.19</v>
      </c>
      <c r="I82">
        <f t="shared" si="0"/>
        <v>0</v>
      </c>
    </row>
    <row r="83" spans="1:9" ht="15.75" customHeight="1">
      <c r="A83" s="150" t="s">
        <v>102</v>
      </c>
      <c r="B83" s="151">
        <v>224</v>
      </c>
      <c r="C83" s="139"/>
      <c r="D83" s="139"/>
      <c r="I83">
        <f t="shared" si="0"/>
        <v>0</v>
      </c>
    </row>
    <row r="84" spans="1:9" ht="15.75" customHeight="1">
      <c r="A84" s="150" t="s">
        <v>87</v>
      </c>
      <c r="B84" s="151">
        <v>225</v>
      </c>
      <c r="C84" s="139">
        <f>C86+C87+C88</f>
        <v>73250</v>
      </c>
      <c r="D84" s="139"/>
      <c r="G84">
        <v>73250</v>
      </c>
      <c r="H84">
        <v>73250</v>
      </c>
      <c r="I84">
        <f t="shared" si="0"/>
        <v>0</v>
      </c>
    </row>
    <row r="85" spans="1:9" ht="15.75" customHeight="1">
      <c r="A85" s="152" t="s">
        <v>140</v>
      </c>
      <c r="B85" s="151"/>
      <c r="C85" s="139"/>
      <c r="D85" s="139"/>
      <c r="I85">
        <f t="shared" si="0"/>
        <v>0</v>
      </c>
    </row>
    <row r="86" spans="1:9" ht="15.75" customHeight="1">
      <c r="A86" s="153" t="s">
        <v>141</v>
      </c>
      <c r="B86" s="151"/>
      <c r="C86" s="139"/>
      <c r="D86" s="139"/>
      <c r="I86">
        <f t="shared" si="0"/>
        <v>0</v>
      </c>
    </row>
    <row r="87" spans="1:9" ht="15.75" customHeight="1">
      <c r="A87" s="153" t="s">
        <v>142</v>
      </c>
      <c r="B87" s="151"/>
      <c r="C87" s="139"/>
      <c r="D87" s="139"/>
      <c r="I87">
        <f t="shared" si="0"/>
        <v>0</v>
      </c>
    </row>
    <row r="88" spans="1:9" ht="15.75" customHeight="1">
      <c r="A88" s="153" t="s">
        <v>143</v>
      </c>
      <c r="B88" s="151"/>
      <c r="C88" s="139">
        <v>73250</v>
      </c>
      <c r="D88" s="139"/>
      <c r="I88">
        <f t="shared" si="0"/>
        <v>0</v>
      </c>
    </row>
    <row r="89" spans="1:9" ht="15.75" customHeight="1">
      <c r="A89" s="150" t="s">
        <v>99</v>
      </c>
      <c r="B89" s="151">
        <v>226</v>
      </c>
      <c r="C89" s="139">
        <f>C91+C92+C93</f>
        <v>1817</v>
      </c>
      <c r="D89" s="139"/>
      <c r="G89">
        <v>1817</v>
      </c>
      <c r="H89">
        <v>1817</v>
      </c>
      <c r="I89">
        <f t="shared" si="0"/>
        <v>0</v>
      </c>
    </row>
    <row r="90" spans="1:9" ht="15.75" customHeight="1">
      <c r="A90" s="154" t="s">
        <v>140</v>
      </c>
      <c r="B90" s="151"/>
      <c r="C90" s="139"/>
      <c r="D90" s="139"/>
      <c r="I90">
        <f t="shared" si="0"/>
        <v>0</v>
      </c>
    </row>
    <row r="91" spans="1:9" ht="15.75" customHeight="1">
      <c r="A91" s="154" t="s">
        <v>144</v>
      </c>
      <c r="B91" s="151"/>
      <c r="C91" s="139"/>
      <c r="D91" s="139"/>
      <c r="I91">
        <f t="shared" si="0"/>
        <v>0</v>
      </c>
    </row>
    <row r="92" spans="1:9" ht="15.75" customHeight="1">
      <c r="A92" s="155" t="s">
        <v>145</v>
      </c>
      <c r="B92" s="151"/>
      <c r="C92" s="139">
        <v>1817</v>
      </c>
      <c r="D92" s="139"/>
      <c r="I92">
        <f t="shared" si="0"/>
        <v>0</v>
      </c>
    </row>
    <row r="93" spans="1:9" ht="15.75" customHeight="1">
      <c r="A93" s="155" t="s">
        <v>146</v>
      </c>
      <c r="B93" s="151"/>
      <c r="C93" s="139"/>
      <c r="D93" s="139"/>
      <c r="I93">
        <f t="shared" si="0"/>
        <v>0</v>
      </c>
    </row>
    <row r="94" spans="1:9" ht="15.75" customHeight="1">
      <c r="A94" s="150" t="s">
        <v>103</v>
      </c>
      <c r="B94" s="151">
        <v>290</v>
      </c>
      <c r="C94" s="139">
        <f>C96+C97</f>
        <v>28208.97</v>
      </c>
      <c r="D94" s="139"/>
      <c r="F94">
        <v>28208.97</v>
      </c>
      <c r="G94">
        <v>28208.97</v>
      </c>
      <c r="H94" s="101">
        <f>C94</f>
        <v>28208.97</v>
      </c>
      <c r="I94">
        <f t="shared" si="0"/>
        <v>0</v>
      </c>
    </row>
    <row r="95" spans="1:4" ht="15.75" customHeight="1">
      <c r="A95" s="155" t="s">
        <v>140</v>
      </c>
      <c r="B95" s="151"/>
      <c r="C95" s="139"/>
      <c r="D95" s="139"/>
    </row>
    <row r="96" spans="1:4" ht="15.75" customHeight="1">
      <c r="A96" s="155" t="s">
        <v>219</v>
      </c>
      <c r="B96" s="151"/>
      <c r="C96" s="139">
        <v>19284.97</v>
      </c>
      <c r="D96" s="139"/>
    </row>
    <row r="97" spans="1:4" ht="15.75" customHeight="1">
      <c r="A97" s="155" t="s">
        <v>220</v>
      </c>
      <c r="B97" s="151"/>
      <c r="C97" s="139">
        <v>8924</v>
      </c>
      <c r="D97" s="139"/>
    </row>
    <row r="98" spans="1:4" ht="15.75" customHeight="1">
      <c r="A98" s="150" t="s">
        <v>104</v>
      </c>
      <c r="B98" s="151">
        <v>310</v>
      </c>
      <c r="C98" s="139">
        <f>C100+C101+C102</f>
        <v>0</v>
      </c>
      <c r="D98" s="139"/>
    </row>
    <row r="99" spans="1:4" ht="15.75" customHeight="1">
      <c r="A99" s="154" t="s">
        <v>140</v>
      </c>
      <c r="B99" s="151"/>
      <c r="C99" s="139"/>
      <c r="D99" s="139"/>
    </row>
    <row r="100" spans="1:4" ht="15.75" customHeight="1">
      <c r="A100" s="154" t="s">
        <v>147</v>
      </c>
      <c r="B100" s="151"/>
      <c r="C100" s="139"/>
      <c r="D100" s="139"/>
    </row>
    <row r="101" spans="1:4" ht="15.75" customHeight="1">
      <c r="A101" s="154" t="s">
        <v>148</v>
      </c>
      <c r="B101" s="151"/>
      <c r="C101" s="139"/>
      <c r="D101" s="139"/>
    </row>
    <row r="102" spans="1:4" ht="15.75" customHeight="1">
      <c r="A102" s="154" t="s">
        <v>149</v>
      </c>
      <c r="B102" s="151"/>
      <c r="C102" s="139"/>
      <c r="D102" s="139"/>
    </row>
    <row r="103" spans="1:4" ht="15.75" customHeight="1">
      <c r="A103" s="150" t="s">
        <v>88</v>
      </c>
      <c r="B103" s="151">
        <v>340</v>
      </c>
      <c r="C103" s="139">
        <f>+C105+C106</f>
        <v>0</v>
      </c>
      <c r="D103" s="139"/>
    </row>
    <row r="104" spans="1:4" ht="15.75" customHeight="1">
      <c r="A104" s="154" t="s">
        <v>140</v>
      </c>
      <c r="B104" s="151"/>
      <c r="C104" s="139"/>
      <c r="D104" s="139"/>
    </row>
    <row r="105" spans="1:4" ht="15.75" customHeight="1">
      <c r="A105" s="155" t="s">
        <v>150</v>
      </c>
      <c r="B105" s="151"/>
      <c r="C105" s="139"/>
      <c r="D105" s="139"/>
    </row>
    <row r="106" spans="1:4" ht="15.75" customHeight="1">
      <c r="A106" s="155" t="s">
        <v>151</v>
      </c>
      <c r="B106" s="151"/>
      <c r="C106" s="139"/>
      <c r="D106" s="139"/>
    </row>
    <row r="107" spans="1:4" ht="15.75" customHeight="1">
      <c r="A107" s="156" t="s">
        <v>94</v>
      </c>
      <c r="B107" s="135"/>
      <c r="C107" s="157">
        <f>C103+C98+C94+C89+C84+C83+C82+C81+C80+C79+C78+C77</f>
        <v>2063224.5899999999</v>
      </c>
      <c r="D107" s="157"/>
    </row>
    <row r="108" spans="1:4" ht="15.75" customHeight="1">
      <c r="A108" s="148" t="s">
        <v>225</v>
      </c>
      <c r="B108" s="135"/>
      <c r="C108" s="136">
        <f>C109+C111</f>
        <v>67037.22</v>
      </c>
      <c r="D108" s="136"/>
    </row>
    <row r="109" spans="1:4" ht="15.75" customHeight="1">
      <c r="A109" s="150" t="s">
        <v>67</v>
      </c>
      <c r="B109" s="135">
        <v>211</v>
      </c>
      <c r="C109" s="139">
        <v>51487.88</v>
      </c>
      <c r="D109" s="139"/>
    </row>
    <row r="110" spans="1:4" ht="15.75" customHeight="1">
      <c r="A110" s="150" t="s">
        <v>68</v>
      </c>
      <c r="B110" s="151">
        <v>212</v>
      </c>
      <c r="C110" s="139"/>
      <c r="D110" s="139"/>
    </row>
    <row r="111" spans="1:4" ht="15.75" customHeight="1">
      <c r="A111" s="150" t="s">
        <v>69</v>
      </c>
      <c r="B111" s="151">
        <v>213</v>
      </c>
      <c r="C111" s="139">
        <v>15549.34</v>
      </c>
      <c r="D111" s="139"/>
    </row>
    <row r="112" spans="1:4" ht="15.75" customHeight="1">
      <c r="A112" s="150" t="s">
        <v>70</v>
      </c>
      <c r="B112" s="151">
        <v>221</v>
      </c>
      <c r="C112" s="139"/>
      <c r="D112" s="139"/>
    </row>
    <row r="113" spans="1:4" ht="15.75" customHeight="1">
      <c r="A113" s="150" t="s">
        <v>71</v>
      </c>
      <c r="B113" s="151">
        <v>222</v>
      </c>
      <c r="C113" s="139"/>
      <c r="D113" s="139"/>
    </row>
    <row r="114" spans="1:4" ht="15.75" customHeight="1">
      <c r="A114" s="150" t="s">
        <v>72</v>
      </c>
      <c r="B114" s="151">
        <v>223</v>
      </c>
      <c r="C114" s="139"/>
      <c r="D114" s="139"/>
    </row>
    <row r="115" spans="1:4" ht="15.75" customHeight="1">
      <c r="A115" s="150" t="s">
        <v>102</v>
      </c>
      <c r="B115" s="151">
        <v>224</v>
      </c>
      <c r="C115" s="139"/>
      <c r="D115" s="139"/>
    </row>
    <row r="116" spans="1:4" ht="15.75" customHeight="1">
      <c r="A116" s="150" t="s">
        <v>87</v>
      </c>
      <c r="B116" s="151">
        <v>225</v>
      </c>
      <c r="C116" s="139"/>
      <c r="D116" s="139"/>
    </row>
    <row r="117" spans="1:4" ht="15.75" customHeight="1">
      <c r="A117" s="150" t="s">
        <v>99</v>
      </c>
      <c r="B117" s="151">
        <v>226</v>
      </c>
      <c r="C117" s="139"/>
      <c r="D117" s="139"/>
    </row>
    <row r="118" spans="1:4" ht="15.75" customHeight="1">
      <c r="A118" s="150" t="s">
        <v>103</v>
      </c>
      <c r="B118" s="151">
        <v>290</v>
      </c>
      <c r="C118" s="139"/>
      <c r="D118" s="139"/>
    </row>
    <row r="119" spans="1:4" ht="15.75" customHeight="1">
      <c r="A119" s="150" t="s">
        <v>104</v>
      </c>
      <c r="B119" s="151">
        <v>310</v>
      </c>
      <c r="C119" s="139"/>
      <c r="D119" s="139"/>
    </row>
    <row r="120" spans="1:4" ht="15.75" customHeight="1">
      <c r="A120" s="150" t="s">
        <v>88</v>
      </c>
      <c r="B120" s="151">
        <v>340</v>
      </c>
      <c r="C120" s="139"/>
      <c r="D120" s="139"/>
    </row>
    <row r="121" spans="1:4" ht="15.75" customHeight="1">
      <c r="A121" s="156" t="s">
        <v>94</v>
      </c>
      <c r="B121" s="135"/>
      <c r="C121" s="157">
        <f>C109+C110+C111</f>
        <v>67037.22</v>
      </c>
      <c r="D121" s="157"/>
    </row>
    <row r="122" spans="1:4" ht="15.75" customHeight="1">
      <c r="A122" s="148" t="s">
        <v>215</v>
      </c>
      <c r="B122" s="135"/>
      <c r="C122" s="136">
        <f>SUM(C123+C124+C125+C126+C127+C128+C129+C130+C135+C140+C144+C149)</f>
        <v>154772.88</v>
      </c>
      <c r="D122" s="136"/>
    </row>
    <row r="123" spans="1:4" ht="15.75" customHeight="1">
      <c r="A123" s="150" t="s">
        <v>67</v>
      </c>
      <c r="B123" s="135">
        <v>211</v>
      </c>
      <c r="C123" s="139"/>
      <c r="D123" s="139"/>
    </row>
    <row r="124" spans="1:4" ht="15.75" customHeight="1">
      <c r="A124" s="150" t="s">
        <v>68</v>
      </c>
      <c r="B124" s="151">
        <v>212</v>
      </c>
      <c r="C124" s="139"/>
      <c r="D124" s="139"/>
    </row>
    <row r="125" spans="1:4" ht="15.75" customHeight="1">
      <c r="A125" s="150" t="s">
        <v>69</v>
      </c>
      <c r="B125" s="151">
        <v>213</v>
      </c>
      <c r="C125" s="139"/>
      <c r="D125" s="139"/>
    </row>
    <row r="126" spans="1:4" ht="15.75" customHeight="1">
      <c r="A126" s="150" t="s">
        <v>70</v>
      </c>
      <c r="B126" s="151">
        <v>221</v>
      </c>
      <c r="C126" s="139"/>
      <c r="D126" s="139"/>
    </row>
    <row r="127" spans="1:4" ht="15.75" customHeight="1">
      <c r="A127" s="150" t="s">
        <v>71</v>
      </c>
      <c r="B127" s="151">
        <v>222</v>
      </c>
      <c r="C127" s="139"/>
      <c r="D127" s="139"/>
    </row>
    <row r="128" spans="1:4" ht="15.75" customHeight="1">
      <c r="A128" s="150" t="s">
        <v>72</v>
      </c>
      <c r="B128" s="151">
        <v>223</v>
      </c>
      <c r="C128" s="139"/>
      <c r="D128" s="139"/>
    </row>
    <row r="129" spans="1:4" ht="15.75" customHeight="1">
      <c r="A129" s="150" t="s">
        <v>102</v>
      </c>
      <c r="B129" s="151">
        <v>224</v>
      </c>
      <c r="C129" s="139"/>
      <c r="D129" s="139"/>
    </row>
    <row r="130" spans="1:4" ht="15.75" customHeight="1">
      <c r="A130" s="150" t="s">
        <v>87</v>
      </c>
      <c r="B130" s="151">
        <v>225</v>
      </c>
      <c r="C130" s="139">
        <f>C132+C133+C134</f>
        <v>0</v>
      </c>
      <c r="D130" s="139"/>
    </row>
    <row r="131" spans="1:4" ht="15.75" customHeight="1" hidden="1">
      <c r="A131" s="152" t="s">
        <v>140</v>
      </c>
      <c r="B131" s="151"/>
      <c r="C131" s="139"/>
      <c r="D131" s="139"/>
    </row>
    <row r="132" spans="1:4" ht="15.75" customHeight="1" hidden="1">
      <c r="A132" s="153" t="s">
        <v>141</v>
      </c>
      <c r="B132" s="151"/>
      <c r="C132" s="139"/>
      <c r="D132" s="139"/>
    </row>
    <row r="133" spans="1:4" ht="15.75" customHeight="1" hidden="1">
      <c r="A133" s="153" t="s">
        <v>142</v>
      </c>
      <c r="B133" s="151"/>
      <c r="C133" s="139"/>
      <c r="D133" s="139"/>
    </row>
    <row r="134" spans="1:4" ht="15.75" customHeight="1" hidden="1">
      <c r="A134" s="153" t="s">
        <v>143</v>
      </c>
      <c r="B134" s="151"/>
      <c r="C134" s="139"/>
      <c r="D134" s="139"/>
    </row>
    <row r="135" spans="1:4" ht="15.75" customHeight="1">
      <c r="A135" s="150" t="s">
        <v>99</v>
      </c>
      <c r="B135" s="151">
        <v>226</v>
      </c>
      <c r="C135" s="139">
        <f>C137+C138+C139</f>
        <v>41550</v>
      </c>
      <c r="D135" s="139"/>
    </row>
    <row r="136" spans="1:4" ht="15.75" customHeight="1">
      <c r="A136" s="154" t="s">
        <v>140</v>
      </c>
      <c r="B136" s="151"/>
      <c r="C136" s="139"/>
      <c r="D136" s="139"/>
    </row>
    <row r="137" spans="1:4" ht="15.75" customHeight="1">
      <c r="A137" s="154" t="s">
        <v>144</v>
      </c>
      <c r="B137" s="151"/>
      <c r="C137" s="139"/>
      <c r="D137" s="139"/>
    </row>
    <row r="138" spans="1:4" ht="15.75" customHeight="1">
      <c r="A138" s="155" t="s">
        <v>145</v>
      </c>
      <c r="B138" s="151"/>
      <c r="C138" s="139">
        <v>41550</v>
      </c>
      <c r="D138" s="139"/>
    </row>
    <row r="139" spans="1:4" ht="15.75" customHeight="1">
      <c r="A139" s="155" t="s">
        <v>146</v>
      </c>
      <c r="B139" s="151"/>
      <c r="C139" s="139"/>
      <c r="D139" s="139"/>
    </row>
    <row r="140" spans="1:4" ht="15.75" customHeight="1">
      <c r="A140" s="150" t="s">
        <v>103</v>
      </c>
      <c r="B140" s="151">
        <v>290</v>
      </c>
      <c r="C140" s="139">
        <f>C142+C143</f>
        <v>0</v>
      </c>
      <c r="D140" s="139"/>
    </row>
    <row r="141" spans="1:4" ht="15.75" customHeight="1" hidden="1">
      <c r="A141" s="155" t="s">
        <v>140</v>
      </c>
      <c r="B141" s="151"/>
      <c r="C141" s="139"/>
      <c r="D141" s="139"/>
    </row>
    <row r="142" spans="1:4" ht="15.75" customHeight="1" hidden="1">
      <c r="A142" s="155">
        <v>290</v>
      </c>
      <c r="B142" s="151"/>
      <c r="C142" s="139"/>
      <c r="D142" s="139"/>
    </row>
    <row r="143" spans="1:4" ht="15.75" customHeight="1" hidden="1">
      <c r="A143" s="155" t="s">
        <v>201</v>
      </c>
      <c r="B143" s="151"/>
      <c r="C143" s="139"/>
      <c r="D143" s="139"/>
    </row>
    <row r="144" spans="1:4" ht="15.75" customHeight="1">
      <c r="A144" s="150" t="s">
        <v>104</v>
      </c>
      <c r="B144" s="151">
        <v>310</v>
      </c>
      <c r="C144" s="139">
        <f>C146+C147+C148</f>
        <v>60762.88</v>
      </c>
      <c r="D144" s="139"/>
    </row>
    <row r="145" spans="1:4" ht="15.75" customHeight="1">
      <c r="A145" s="154" t="s">
        <v>140</v>
      </c>
      <c r="B145" s="151"/>
      <c r="C145" s="139"/>
      <c r="D145" s="139"/>
    </row>
    <row r="146" spans="1:4" ht="15.75" customHeight="1">
      <c r="A146" s="154" t="s">
        <v>147</v>
      </c>
      <c r="B146" s="151"/>
      <c r="C146" s="139">
        <v>60762.88</v>
      </c>
      <c r="D146" s="139"/>
    </row>
    <row r="147" spans="1:4" ht="15.75" customHeight="1">
      <c r="A147" s="154" t="s">
        <v>148</v>
      </c>
      <c r="B147" s="151"/>
      <c r="C147" s="139"/>
      <c r="D147" s="139"/>
    </row>
    <row r="148" spans="1:4" ht="15.75" customHeight="1">
      <c r="A148" s="154" t="s">
        <v>149</v>
      </c>
      <c r="B148" s="151"/>
      <c r="C148" s="139"/>
      <c r="D148" s="139"/>
    </row>
    <row r="149" spans="1:4" ht="15.75" customHeight="1">
      <c r="A149" s="150" t="s">
        <v>88</v>
      </c>
      <c r="B149" s="151">
        <v>340</v>
      </c>
      <c r="C149" s="139">
        <f>C151+C152</f>
        <v>52460</v>
      </c>
      <c r="D149" s="139"/>
    </row>
    <row r="150" spans="1:4" ht="15.75" customHeight="1">
      <c r="A150" s="154" t="s">
        <v>140</v>
      </c>
      <c r="B150" s="151"/>
      <c r="C150" s="139"/>
      <c r="D150" s="139"/>
    </row>
    <row r="151" spans="1:4" ht="15.75" customHeight="1">
      <c r="A151" s="155" t="s">
        <v>150</v>
      </c>
      <c r="B151" s="151"/>
      <c r="C151" s="139">
        <v>52460</v>
      </c>
      <c r="D151" s="139"/>
    </row>
    <row r="152" spans="1:4" ht="15.75" customHeight="1">
      <c r="A152" s="155" t="s">
        <v>151</v>
      </c>
      <c r="B152" s="151"/>
      <c r="C152" s="139"/>
      <c r="D152" s="139"/>
    </row>
    <row r="153" spans="1:4" ht="15.75" customHeight="1">
      <c r="A153" s="156" t="s">
        <v>94</v>
      </c>
      <c r="B153" s="135"/>
      <c r="C153" s="157">
        <f>C149+C144+C140+C135+C130+C129+C128+C127+C126+C125+C124+C123</f>
        <v>154772.88</v>
      </c>
      <c r="D153" s="157"/>
    </row>
    <row r="154" spans="1:4" ht="15.75" customHeight="1">
      <c r="A154" s="148" t="s">
        <v>216</v>
      </c>
      <c r="B154" s="135"/>
      <c r="C154" s="136">
        <f>SUM(C155+C156+C157+C158+C159+C160+C161+C162+C167+C172+C176+C181)</f>
        <v>648.82</v>
      </c>
      <c r="D154" s="136"/>
    </row>
    <row r="155" spans="1:4" ht="15.75" customHeight="1">
      <c r="A155" s="150" t="s">
        <v>67</v>
      </c>
      <c r="B155" s="135">
        <v>211</v>
      </c>
      <c r="C155" s="139"/>
      <c r="D155" s="139"/>
    </row>
    <row r="156" spans="1:4" ht="15.75" customHeight="1">
      <c r="A156" s="150" t="s">
        <v>68</v>
      </c>
      <c r="B156" s="151">
        <v>212</v>
      </c>
      <c r="C156" s="139"/>
      <c r="D156" s="139"/>
    </row>
    <row r="157" spans="1:4" ht="15.75" customHeight="1">
      <c r="A157" s="150" t="s">
        <v>69</v>
      </c>
      <c r="B157" s="151">
        <v>213</v>
      </c>
      <c r="C157" s="139"/>
      <c r="D157" s="139"/>
    </row>
    <row r="158" spans="1:4" ht="15.75" customHeight="1">
      <c r="A158" s="150" t="s">
        <v>70</v>
      </c>
      <c r="B158" s="151">
        <v>221</v>
      </c>
      <c r="C158" s="139">
        <v>648.82</v>
      </c>
      <c r="D158" s="139"/>
    </row>
    <row r="159" spans="1:4" ht="15.75" customHeight="1">
      <c r="A159" s="150" t="s">
        <v>71</v>
      </c>
      <c r="B159" s="151">
        <v>222</v>
      </c>
      <c r="C159" s="139"/>
      <c r="D159" s="139"/>
    </row>
    <row r="160" spans="1:4" ht="15.75" customHeight="1">
      <c r="A160" s="150" t="s">
        <v>72</v>
      </c>
      <c r="B160" s="151">
        <v>223</v>
      </c>
      <c r="C160" s="139"/>
      <c r="D160" s="139"/>
    </row>
    <row r="161" spans="1:4" ht="15.75" customHeight="1">
      <c r="A161" s="150" t="s">
        <v>102</v>
      </c>
      <c r="B161" s="151">
        <v>224</v>
      </c>
      <c r="C161" s="139"/>
      <c r="D161" s="139"/>
    </row>
    <row r="162" spans="1:4" ht="15.75" customHeight="1">
      <c r="A162" s="150" t="s">
        <v>87</v>
      </c>
      <c r="B162" s="151">
        <v>225</v>
      </c>
      <c r="C162" s="139">
        <f>C164+C165+C166</f>
        <v>0</v>
      </c>
      <c r="D162" s="139"/>
    </row>
    <row r="163" spans="1:4" ht="15.75" customHeight="1" hidden="1">
      <c r="A163" s="152" t="s">
        <v>140</v>
      </c>
      <c r="B163" s="151"/>
      <c r="C163" s="139"/>
      <c r="D163" s="139"/>
    </row>
    <row r="164" spans="1:4" ht="15.75" customHeight="1" hidden="1">
      <c r="A164" s="153" t="s">
        <v>141</v>
      </c>
      <c r="B164" s="151"/>
      <c r="C164" s="139"/>
      <c r="D164" s="139"/>
    </row>
    <row r="165" spans="1:4" ht="15.75" customHeight="1" hidden="1">
      <c r="A165" s="153" t="s">
        <v>142</v>
      </c>
      <c r="B165" s="151"/>
      <c r="C165" s="139"/>
      <c r="D165" s="139"/>
    </row>
    <row r="166" spans="1:4" ht="15.75" customHeight="1" hidden="1">
      <c r="A166" s="153" t="s">
        <v>143</v>
      </c>
      <c r="B166" s="151"/>
      <c r="C166" s="139"/>
      <c r="D166" s="139"/>
    </row>
    <row r="167" spans="1:4" ht="15.75" customHeight="1">
      <c r="A167" s="150" t="s">
        <v>99</v>
      </c>
      <c r="B167" s="151">
        <v>226</v>
      </c>
      <c r="C167" s="139">
        <f>C169+C170+C171</f>
        <v>0</v>
      </c>
      <c r="D167" s="139"/>
    </row>
    <row r="168" spans="1:4" ht="15.75" customHeight="1" hidden="1">
      <c r="A168" s="154" t="s">
        <v>140</v>
      </c>
      <c r="B168" s="151"/>
      <c r="C168" s="139"/>
      <c r="D168" s="139"/>
    </row>
    <row r="169" spans="1:4" ht="15.75" customHeight="1" hidden="1">
      <c r="A169" s="154" t="s">
        <v>144</v>
      </c>
      <c r="B169" s="151"/>
      <c r="C169" s="139"/>
      <c r="D169" s="139"/>
    </row>
    <row r="170" spans="1:4" ht="15.75" customHeight="1" hidden="1">
      <c r="A170" s="155" t="s">
        <v>145</v>
      </c>
      <c r="B170" s="151"/>
      <c r="C170" s="139"/>
      <c r="D170" s="139"/>
    </row>
    <row r="171" spans="1:4" ht="15.75" customHeight="1" hidden="1">
      <c r="A171" s="155" t="s">
        <v>146</v>
      </c>
      <c r="B171" s="151"/>
      <c r="C171" s="139"/>
      <c r="D171" s="139"/>
    </row>
    <row r="172" spans="1:4" ht="15.75" customHeight="1">
      <c r="A172" s="150" t="s">
        <v>103</v>
      </c>
      <c r="B172" s="151">
        <v>290</v>
      </c>
      <c r="C172" s="139">
        <f>C174+C175</f>
        <v>0</v>
      </c>
      <c r="D172" s="139"/>
    </row>
    <row r="173" spans="1:4" ht="15.75" customHeight="1" hidden="1">
      <c r="A173" s="155" t="s">
        <v>140</v>
      </c>
      <c r="B173" s="151"/>
      <c r="C173" s="139"/>
      <c r="D173" s="139"/>
    </row>
    <row r="174" spans="1:4" ht="15.75" customHeight="1" hidden="1">
      <c r="A174" s="155">
        <v>290</v>
      </c>
      <c r="B174" s="151"/>
      <c r="C174" s="139"/>
      <c r="D174" s="139"/>
    </row>
    <row r="175" spans="1:4" ht="15.75" customHeight="1" hidden="1">
      <c r="A175" s="155" t="s">
        <v>201</v>
      </c>
      <c r="B175" s="151"/>
      <c r="C175" s="139"/>
      <c r="D175" s="139"/>
    </row>
    <row r="176" spans="1:4" ht="15.75" customHeight="1">
      <c r="A176" s="150" t="s">
        <v>104</v>
      </c>
      <c r="B176" s="151">
        <v>310</v>
      </c>
      <c r="C176" s="139">
        <f>C178+C179+C180</f>
        <v>0</v>
      </c>
      <c r="D176" s="139"/>
    </row>
    <row r="177" spans="1:4" ht="15.75" customHeight="1" hidden="1">
      <c r="A177" s="154" t="s">
        <v>140</v>
      </c>
      <c r="B177" s="151"/>
      <c r="C177" s="139"/>
      <c r="D177" s="139"/>
    </row>
    <row r="178" spans="1:4" ht="15.75" customHeight="1" hidden="1">
      <c r="A178" s="154" t="s">
        <v>147</v>
      </c>
      <c r="B178" s="151"/>
      <c r="C178" s="139"/>
      <c r="D178" s="139"/>
    </row>
    <row r="179" spans="1:4" ht="15.75" customHeight="1" hidden="1">
      <c r="A179" s="154" t="s">
        <v>148</v>
      </c>
      <c r="B179" s="151"/>
      <c r="C179" s="139"/>
      <c r="D179" s="139"/>
    </row>
    <row r="180" spans="1:4" ht="15.75" customHeight="1" hidden="1">
      <c r="A180" s="154" t="s">
        <v>149</v>
      </c>
      <c r="B180" s="151"/>
      <c r="C180" s="139"/>
      <c r="D180" s="139"/>
    </row>
    <row r="181" spans="1:4" ht="15.75" customHeight="1">
      <c r="A181" s="150" t="s">
        <v>88</v>
      </c>
      <c r="B181" s="151">
        <v>340</v>
      </c>
      <c r="C181" s="139">
        <f>C183+C184</f>
        <v>0</v>
      </c>
      <c r="D181" s="139"/>
    </row>
    <row r="182" spans="1:4" ht="15.75" customHeight="1" hidden="1">
      <c r="A182" s="154" t="s">
        <v>140</v>
      </c>
      <c r="B182" s="151"/>
      <c r="C182" s="139"/>
      <c r="D182" s="139"/>
    </row>
    <row r="183" spans="1:4" ht="15.75" customHeight="1" hidden="1">
      <c r="A183" s="155" t="s">
        <v>150</v>
      </c>
      <c r="B183" s="151"/>
      <c r="C183" s="139"/>
      <c r="D183" s="139"/>
    </row>
    <row r="184" spans="1:4" ht="15.75" customHeight="1" hidden="1">
      <c r="A184" s="155" t="s">
        <v>151</v>
      </c>
      <c r="B184" s="151"/>
      <c r="C184" s="139"/>
      <c r="D184" s="139"/>
    </row>
    <row r="185" spans="1:4" ht="15.75" customHeight="1">
      <c r="A185" s="156" t="s">
        <v>94</v>
      </c>
      <c r="B185" s="135"/>
      <c r="C185" s="157">
        <f>C181+C176+C172+C167+C162+C161+C160+C159+C158+C157+C156+C155</f>
        <v>648.82</v>
      </c>
      <c r="D185" s="157"/>
    </row>
    <row r="186" spans="1:4" ht="15.75" customHeight="1">
      <c r="A186" s="148" t="s">
        <v>217</v>
      </c>
      <c r="B186" s="135"/>
      <c r="C186" s="136">
        <f>SUM(C187+C188+C189+C190+C195+C197+C198+C208+C221+C226+C230+C235+C213)</f>
        <v>14918.4</v>
      </c>
      <c r="D186" s="136"/>
    </row>
    <row r="187" spans="1:4" ht="15.75" customHeight="1">
      <c r="A187" s="150" t="s">
        <v>67</v>
      </c>
      <c r="B187" s="135">
        <v>211</v>
      </c>
      <c r="C187" s="139"/>
      <c r="D187" s="139"/>
    </row>
    <row r="188" spans="1:4" ht="15.75" customHeight="1">
      <c r="A188" s="150" t="s">
        <v>68</v>
      </c>
      <c r="B188" s="151">
        <v>212</v>
      </c>
      <c r="C188" s="139"/>
      <c r="D188" s="139"/>
    </row>
    <row r="189" spans="1:4" ht="15.75" customHeight="1">
      <c r="A189" s="150" t="s">
        <v>69</v>
      </c>
      <c r="B189" s="151">
        <v>213</v>
      </c>
      <c r="C189" s="139"/>
      <c r="D189" s="139"/>
    </row>
    <row r="190" spans="1:4" ht="15.75" customHeight="1">
      <c r="A190" s="150" t="s">
        <v>70</v>
      </c>
      <c r="B190" s="151">
        <v>221</v>
      </c>
      <c r="C190" s="139"/>
      <c r="D190" s="139"/>
    </row>
    <row r="191" spans="1:4" ht="15.75" customHeight="1">
      <c r="A191" s="150" t="s">
        <v>71</v>
      </c>
      <c r="B191" s="151">
        <v>222</v>
      </c>
      <c r="C191" s="139"/>
      <c r="D191" s="139"/>
    </row>
    <row r="192" spans="1:4" ht="15.75" customHeight="1">
      <c r="A192" s="150" t="s">
        <v>72</v>
      </c>
      <c r="B192" s="151">
        <v>223</v>
      </c>
      <c r="C192" s="139"/>
      <c r="D192" s="139"/>
    </row>
    <row r="193" spans="1:4" ht="15.75" customHeight="1">
      <c r="A193" s="150" t="s">
        <v>102</v>
      </c>
      <c r="B193" s="151">
        <v>224</v>
      </c>
      <c r="C193" s="139"/>
      <c r="D193" s="139"/>
    </row>
    <row r="194" spans="1:4" ht="15.75" customHeight="1">
      <c r="A194" s="150" t="s">
        <v>87</v>
      </c>
      <c r="B194" s="151">
        <v>225</v>
      </c>
      <c r="C194" s="139">
        <f>C196+C197+C198</f>
        <v>10000</v>
      </c>
      <c r="D194" s="139"/>
    </row>
    <row r="195" spans="1:4" ht="15.75" customHeight="1">
      <c r="A195" s="152" t="s">
        <v>140</v>
      </c>
      <c r="B195" s="151"/>
      <c r="C195" s="139"/>
      <c r="D195" s="139"/>
    </row>
    <row r="196" spans="1:4" ht="15.75" customHeight="1">
      <c r="A196" s="153" t="s">
        <v>141</v>
      </c>
      <c r="B196" s="151"/>
      <c r="C196" s="139"/>
      <c r="D196" s="139"/>
    </row>
    <row r="197" spans="1:4" ht="15.75" customHeight="1">
      <c r="A197" s="153" t="s">
        <v>142</v>
      </c>
      <c r="B197" s="151"/>
      <c r="C197" s="139"/>
      <c r="D197" s="139"/>
    </row>
    <row r="198" spans="1:4" ht="15.75" customHeight="1">
      <c r="A198" s="153" t="s">
        <v>143</v>
      </c>
      <c r="B198" s="151"/>
      <c r="C198" s="139">
        <v>10000</v>
      </c>
      <c r="D198" s="139"/>
    </row>
    <row r="199" spans="1:4" ht="15.75" customHeight="1">
      <c r="A199" s="150" t="s">
        <v>99</v>
      </c>
      <c r="B199" s="151">
        <v>226</v>
      </c>
      <c r="C199" s="139">
        <f>C201+C202+C203</f>
        <v>0</v>
      </c>
      <c r="D199" s="139"/>
    </row>
    <row r="200" spans="1:4" ht="15.75" customHeight="1" hidden="1">
      <c r="A200" s="154" t="s">
        <v>140</v>
      </c>
      <c r="B200" s="151"/>
      <c r="C200" s="139"/>
      <c r="D200" s="139"/>
    </row>
    <row r="201" spans="1:4" ht="15.75" customHeight="1" hidden="1">
      <c r="A201" s="154" t="s">
        <v>144</v>
      </c>
      <c r="B201" s="151"/>
      <c r="C201" s="139"/>
      <c r="D201" s="139"/>
    </row>
    <row r="202" spans="1:4" ht="15.75" customHeight="1" hidden="1">
      <c r="A202" s="155" t="s">
        <v>145</v>
      </c>
      <c r="B202" s="151"/>
      <c r="C202" s="139"/>
      <c r="D202" s="139"/>
    </row>
    <row r="203" spans="1:4" ht="15.75" customHeight="1" hidden="1">
      <c r="A203" s="155" t="s">
        <v>146</v>
      </c>
      <c r="B203" s="151"/>
      <c r="C203" s="139"/>
      <c r="D203" s="139"/>
    </row>
    <row r="204" spans="1:4" ht="15.75" customHeight="1">
      <c r="A204" s="150" t="s">
        <v>103</v>
      </c>
      <c r="B204" s="151">
        <v>290</v>
      </c>
      <c r="C204" s="139">
        <f>C206+C207</f>
        <v>0</v>
      </c>
      <c r="D204" s="139"/>
    </row>
    <row r="205" spans="1:4" ht="15.75" customHeight="1" hidden="1">
      <c r="A205" s="155" t="s">
        <v>140</v>
      </c>
      <c r="B205" s="151"/>
      <c r="C205" s="139"/>
      <c r="D205" s="139"/>
    </row>
    <row r="206" spans="1:4" ht="15.75" customHeight="1" hidden="1">
      <c r="A206" s="155">
        <v>290</v>
      </c>
      <c r="B206" s="151"/>
      <c r="C206" s="139"/>
      <c r="D206" s="139"/>
    </row>
    <row r="207" spans="1:4" ht="15.75" customHeight="1" hidden="1">
      <c r="A207" s="155" t="s">
        <v>201</v>
      </c>
      <c r="B207" s="151"/>
      <c r="C207" s="139"/>
      <c r="D207" s="139"/>
    </row>
    <row r="208" spans="1:4" ht="15.75" customHeight="1">
      <c r="A208" s="150" t="s">
        <v>104</v>
      </c>
      <c r="B208" s="151">
        <v>310</v>
      </c>
      <c r="C208" s="139">
        <f>C210+C211+C212</f>
        <v>0</v>
      </c>
      <c r="D208" s="139"/>
    </row>
    <row r="209" spans="1:4" ht="15.75" customHeight="1" hidden="1">
      <c r="A209" s="154" t="s">
        <v>140</v>
      </c>
      <c r="B209" s="151"/>
      <c r="C209" s="139"/>
      <c r="D209" s="139"/>
    </row>
    <row r="210" spans="1:4" ht="15.75" customHeight="1" hidden="1">
      <c r="A210" s="154" t="s">
        <v>147</v>
      </c>
      <c r="B210" s="151"/>
      <c r="C210" s="139"/>
      <c r="D210" s="139"/>
    </row>
    <row r="211" spans="1:4" ht="15.75" customHeight="1" hidden="1">
      <c r="A211" s="154" t="s">
        <v>148</v>
      </c>
      <c r="B211" s="151"/>
      <c r="C211" s="139"/>
      <c r="D211" s="139"/>
    </row>
    <row r="212" spans="1:4" ht="15.75" customHeight="1" hidden="1">
      <c r="A212" s="154" t="s">
        <v>149</v>
      </c>
      <c r="B212" s="151"/>
      <c r="C212" s="139"/>
      <c r="D212" s="139"/>
    </row>
    <row r="213" spans="1:4" ht="15.75" customHeight="1">
      <c r="A213" s="150" t="s">
        <v>88</v>
      </c>
      <c r="B213" s="151">
        <v>340</v>
      </c>
      <c r="C213" s="139">
        <f>C215+C216</f>
        <v>4918.4</v>
      </c>
      <c r="D213" s="139"/>
    </row>
    <row r="214" spans="1:4" ht="15.75" customHeight="1">
      <c r="A214" s="154" t="s">
        <v>140</v>
      </c>
      <c r="B214" s="151"/>
      <c r="C214" s="139"/>
      <c r="D214" s="139"/>
    </row>
    <row r="215" spans="1:4" ht="15.75" customHeight="1">
      <c r="A215" s="155" t="s">
        <v>150</v>
      </c>
      <c r="B215" s="151"/>
      <c r="C215" s="139">
        <v>4918.4</v>
      </c>
      <c r="D215" s="139"/>
    </row>
    <row r="216" spans="1:4" ht="15.75" customHeight="1">
      <c r="A216" s="155" t="s">
        <v>151</v>
      </c>
      <c r="B216" s="151"/>
      <c r="C216" s="139"/>
      <c r="D216" s="139"/>
    </row>
    <row r="217" spans="1:4" ht="15.75" customHeight="1">
      <c r="A217" s="156" t="s">
        <v>94</v>
      </c>
      <c r="B217" s="135"/>
      <c r="C217" s="157">
        <f>C213+C208+C204+C199+C194+C193+C192+C191+C190+C189+C188+C187</f>
        <v>14918.4</v>
      </c>
      <c r="D217" s="157"/>
    </row>
    <row r="218" spans="1:4" ht="33.75" customHeight="1">
      <c r="A218" s="144" t="s">
        <v>202</v>
      </c>
      <c r="B218" s="145"/>
      <c r="C218" s="149">
        <f>C220+C221+C222+C225+C229</f>
        <v>153658.71</v>
      </c>
      <c r="D218" s="149"/>
    </row>
    <row r="219" spans="1:4" ht="15.75" customHeight="1">
      <c r="A219" s="138" t="s">
        <v>43</v>
      </c>
      <c r="B219" s="135"/>
      <c r="C219" s="136"/>
      <c r="D219" s="136"/>
    </row>
    <row r="220" spans="1:4" ht="15.75" customHeight="1">
      <c r="A220" s="150" t="s">
        <v>67</v>
      </c>
      <c r="B220" s="135">
        <v>211</v>
      </c>
      <c r="C220" s="139"/>
      <c r="D220" s="139"/>
    </row>
    <row r="221" spans="1:4" ht="15.75" customHeight="1">
      <c r="A221" s="150" t="s">
        <v>69</v>
      </c>
      <c r="B221" s="151">
        <v>213</v>
      </c>
      <c r="C221" s="139"/>
      <c r="D221" s="139"/>
    </row>
    <row r="222" spans="1:4" ht="15.75" customHeight="1">
      <c r="A222" s="150" t="s">
        <v>87</v>
      </c>
      <c r="B222" s="151">
        <v>225</v>
      </c>
      <c r="C222" s="139">
        <f>C224</f>
        <v>0</v>
      </c>
      <c r="D222" s="139"/>
    </row>
    <row r="223" spans="1:4" ht="15.75" customHeight="1">
      <c r="A223" s="152" t="s">
        <v>140</v>
      </c>
      <c r="B223" s="151"/>
      <c r="C223" s="139"/>
      <c r="D223" s="139"/>
    </row>
    <row r="224" spans="1:4" ht="15.75" customHeight="1">
      <c r="A224" s="153" t="s">
        <v>142</v>
      </c>
      <c r="B224" s="151"/>
      <c r="C224" s="139"/>
      <c r="D224" s="139"/>
    </row>
    <row r="225" spans="1:4" ht="15.75" customHeight="1">
      <c r="A225" s="150" t="s">
        <v>99</v>
      </c>
      <c r="B225" s="151">
        <v>226</v>
      </c>
      <c r="C225" s="139">
        <f>C227+C228</f>
        <v>153658.71</v>
      </c>
      <c r="D225" s="139"/>
    </row>
    <row r="226" spans="1:4" ht="15.75" customHeight="1">
      <c r="A226" s="154" t="s">
        <v>140</v>
      </c>
      <c r="B226" s="151"/>
      <c r="C226" s="139"/>
      <c r="D226" s="139"/>
    </row>
    <row r="227" spans="1:4" ht="15.75" customHeight="1">
      <c r="A227" s="154" t="s">
        <v>144</v>
      </c>
      <c r="B227" s="151"/>
      <c r="C227" s="139">
        <v>125217.75</v>
      </c>
      <c r="D227" s="139"/>
    </row>
    <row r="228" spans="1:4" ht="15.75" customHeight="1">
      <c r="A228" s="155" t="s">
        <v>145</v>
      </c>
      <c r="B228" s="151"/>
      <c r="C228" s="139">
        <v>28440.96</v>
      </c>
      <c r="D228" s="139"/>
    </row>
    <row r="229" spans="1:4" ht="15.75" customHeight="1">
      <c r="A229" s="150" t="s">
        <v>88</v>
      </c>
      <c r="B229" s="151">
        <v>340</v>
      </c>
      <c r="C229" s="139">
        <f>C231</f>
        <v>0</v>
      </c>
      <c r="D229" s="139"/>
    </row>
    <row r="230" spans="1:4" ht="15.75" customHeight="1">
      <c r="A230" s="154" t="s">
        <v>140</v>
      </c>
      <c r="B230" s="151"/>
      <c r="C230" s="139"/>
      <c r="D230" s="139"/>
    </row>
    <row r="231" spans="1:4" ht="15.75" customHeight="1">
      <c r="A231" s="155" t="s">
        <v>150</v>
      </c>
      <c r="B231" s="151"/>
      <c r="C231" s="139"/>
      <c r="D231" s="139"/>
    </row>
    <row r="232" spans="1:4" ht="15.75" customHeight="1">
      <c r="A232" s="156" t="s">
        <v>94</v>
      </c>
      <c r="B232" s="135"/>
      <c r="C232" s="157">
        <f>C218</f>
        <v>153658.71</v>
      </c>
      <c r="D232" s="157"/>
    </row>
    <row r="233" spans="1:4" ht="15.75" customHeight="1">
      <c r="A233" s="158" t="s">
        <v>203</v>
      </c>
      <c r="B233" s="145"/>
      <c r="C233" s="149">
        <f>C234+C248+C319+C262+C276+C290+C304</f>
        <v>1898670</v>
      </c>
      <c r="D233" s="149"/>
    </row>
    <row r="234" spans="1:4" ht="15.75" customHeight="1">
      <c r="A234" s="158" t="s">
        <v>221</v>
      </c>
      <c r="B234" s="145"/>
      <c r="C234" s="149">
        <f>SUM(C235:C246)</f>
        <v>400000</v>
      </c>
      <c r="D234" s="149"/>
    </row>
    <row r="235" spans="1:4" ht="15.75" customHeight="1">
      <c r="A235" s="150" t="s">
        <v>67</v>
      </c>
      <c r="B235" s="135">
        <v>211</v>
      </c>
      <c r="C235" s="139"/>
      <c r="D235" s="139"/>
    </row>
    <row r="236" spans="1:4" ht="15.75" customHeight="1">
      <c r="A236" s="150" t="s">
        <v>68</v>
      </c>
      <c r="B236" s="151">
        <v>212</v>
      </c>
      <c r="C236" s="139"/>
      <c r="D236" s="139"/>
    </row>
    <row r="237" spans="1:4" ht="15.75" customHeight="1">
      <c r="A237" s="150" t="s">
        <v>69</v>
      </c>
      <c r="B237" s="151">
        <v>213</v>
      </c>
      <c r="C237" s="139"/>
      <c r="D237" s="139"/>
    </row>
    <row r="238" spans="1:4" ht="15.75" customHeight="1">
      <c r="A238" s="150" t="s">
        <v>70</v>
      </c>
      <c r="B238" s="151">
        <v>221</v>
      </c>
      <c r="C238" s="139"/>
      <c r="D238" s="139"/>
    </row>
    <row r="239" spans="1:4" ht="15.75" customHeight="1">
      <c r="A239" s="150" t="s">
        <v>71</v>
      </c>
      <c r="B239" s="151">
        <v>222</v>
      </c>
      <c r="C239" s="139"/>
      <c r="D239" s="139"/>
    </row>
    <row r="240" spans="1:4" ht="15.75" customHeight="1">
      <c r="A240" s="150" t="s">
        <v>72</v>
      </c>
      <c r="B240" s="151">
        <v>223</v>
      </c>
      <c r="C240" s="139"/>
      <c r="D240" s="139"/>
    </row>
    <row r="241" spans="1:4" ht="15.75" customHeight="1">
      <c r="A241" s="150" t="s">
        <v>102</v>
      </c>
      <c r="B241" s="151">
        <v>224</v>
      </c>
      <c r="C241" s="139"/>
      <c r="D241" s="139"/>
    </row>
    <row r="242" spans="1:4" ht="15.75" customHeight="1">
      <c r="A242" s="150" t="s">
        <v>87</v>
      </c>
      <c r="B242" s="151">
        <v>225</v>
      </c>
      <c r="C242" s="139">
        <v>400000</v>
      </c>
      <c r="D242" s="139"/>
    </row>
    <row r="243" spans="1:4" ht="15.75" customHeight="1">
      <c r="A243" s="150" t="s">
        <v>99</v>
      </c>
      <c r="B243" s="151">
        <v>226</v>
      </c>
      <c r="C243" s="139"/>
      <c r="D243" s="139"/>
    </row>
    <row r="244" spans="1:4" ht="15.75" customHeight="1">
      <c r="A244" s="150" t="s">
        <v>103</v>
      </c>
      <c r="B244" s="151">
        <v>290</v>
      </c>
      <c r="C244" s="139"/>
      <c r="D244" s="139"/>
    </row>
    <row r="245" spans="1:4" ht="15.75" customHeight="1">
      <c r="A245" s="150" t="s">
        <v>104</v>
      </c>
      <c r="B245" s="151">
        <v>310</v>
      </c>
      <c r="C245" s="139"/>
      <c r="D245" s="139"/>
    </row>
    <row r="246" spans="1:4" ht="15.75" customHeight="1">
      <c r="A246" s="150" t="s">
        <v>88</v>
      </c>
      <c r="B246" s="151">
        <v>340</v>
      </c>
      <c r="C246" s="139"/>
      <c r="D246" s="139"/>
    </row>
    <row r="247" spans="1:4" ht="15.75" customHeight="1">
      <c r="A247" s="156" t="s">
        <v>94</v>
      </c>
      <c r="B247" s="135"/>
      <c r="C247" s="157">
        <f>SUM(C235:C246)</f>
        <v>400000</v>
      </c>
      <c r="D247" s="157"/>
    </row>
    <row r="248" spans="1:4" ht="15.75" customHeight="1">
      <c r="A248" s="158" t="s">
        <v>222</v>
      </c>
      <c r="B248" s="145"/>
      <c r="C248" s="149">
        <f>SUM(C249:C260)</f>
        <v>28320</v>
      </c>
      <c r="D248" s="149"/>
    </row>
    <row r="249" spans="1:4" ht="15.75" customHeight="1">
      <c r="A249" s="150" t="s">
        <v>67</v>
      </c>
      <c r="B249" s="135">
        <v>211</v>
      </c>
      <c r="C249" s="139"/>
      <c r="D249" s="139"/>
    </row>
    <row r="250" spans="1:4" ht="15.75" customHeight="1">
      <c r="A250" s="150" t="s">
        <v>68</v>
      </c>
      <c r="B250" s="151">
        <v>212</v>
      </c>
      <c r="C250" s="139"/>
      <c r="D250" s="139"/>
    </row>
    <row r="251" spans="1:4" ht="15.75" customHeight="1">
      <c r="A251" s="150" t="s">
        <v>69</v>
      </c>
      <c r="B251" s="151">
        <v>213</v>
      </c>
      <c r="C251" s="139"/>
      <c r="D251" s="139"/>
    </row>
    <row r="252" spans="1:4" ht="15.75" customHeight="1">
      <c r="A252" s="150" t="s">
        <v>70</v>
      </c>
      <c r="B252" s="151">
        <v>221</v>
      </c>
      <c r="C252" s="139">
        <v>28320</v>
      </c>
      <c r="D252" s="139"/>
    </row>
    <row r="253" spans="1:4" ht="15.75" customHeight="1">
      <c r="A253" s="150" t="s">
        <v>71</v>
      </c>
      <c r="B253" s="151">
        <v>222</v>
      </c>
      <c r="C253" s="139"/>
      <c r="D253" s="139"/>
    </row>
    <row r="254" spans="1:4" ht="15.75" customHeight="1">
      <c r="A254" s="150" t="s">
        <v>72</v>
      </c>
      <c r="B254" s="151">
        <v>223</v>
      </c>
      <c r="C254" s="139"/>
      <c r="D254" s="139"/>
    </row>
    <row r="255" spans="1:4" ht="15.75" customHeight="1">
      <c r="A255" s="150" t="s">
        <v>102</v>
      </c>
      <c r="B255" s="151">
        <v>224</v>
      </c>
      <c r="C255" s="139"/>
      <c r="D255" s="139"/>
    </row>
    <row r="256" spans="1:4" ht="15.75" customHeight="1">
      <c r="A256" s="150" t="s">
        <v>87</v>
      </c>
      <c r="B256" s="151">
        <v>225</v>
      </c>
      <c r="C256" s="139"/>
      <c r="D256" s="139"/>
    </row>
    <row r="257" spans="1:4" ht="15.75" customHeight="1">
      <c r="A257" s="150" t="s">
        <v>99</v>
      </c>
      <c r="B257" s="151">
        <v>226</v>
      </c>
      <c r="C257" s="139"/>
      <c r="D257" s="139"/>
    </row>
    <row r="258" spans="1:4" ht="15.75" customHeight="1">
      <c r="A258" s="150" t="s">
        <v>103</v>
      </c>
      <c r="B258" s="151">
        <v>290</v>
      </c>
      <c r="C258" s="139"/>
      <c r="D258" s="139"/>
    </row>
    <row r="259" spans="1:4" ht="15.75" customHeight="1">
      <c r="A259" s="150" t="s">
        <v>104</v>
      </c>
      <c r="B259" s="151">
        <v>310</v>
      </c>
      <c r="C259" s="139"/>
      <c r="D259" s="139"/>
    </row>
    <row r="260" spans="1:4" ht="15.75" customHeight="1">
      <c r="A260" s="150" t="s">
        <v>88</v>
      </c>
      <c r="B260" s="151">
        <v>340</v>
      </c>
      <c r="C260" s="139"/>
      <c r="D260" s="139"/>
    </row>
    <row r="261" spans="1:4" ht="15.75" customHeight="1">
      <c r="A261" s="156" t="s">
        <v>94</v>
      </c>
      <c r="B261" s="135"/>
      <c r="C261" s="157">
        <f>SUM(C249:C260)</f>
        <v>28320</v>
      </c>
      <c r="D261" s="157"/>
    </row>
    <row r="262" spans="1:4" ht="15.75" customHeight="1">
      <c r="A262" s="158" t="s">
        <v>228</v>
      </c>
      <c r="B262" s="145"/>
      <c r="C262" s="149">
        <f>SUM(C263:C274)</f>
        <v>12000</v>
      </c>
      <c r="D262" s="149"/>
    </row>
    <row r="263" spans="1:4" ht="15.75" customHeight="1">
      <c r="A263" s="150" t="s">
        <v>67</v>
      </c>
      <c r="B263" s="135">
        <v>211</v>
      </c>
      <c r="C263" s="139"/>
      <c r="D263" s="139"/>
    </row>
    <row r="264" spans="1:4" ht="15.75" customHeight="1">
      <c r="A264" s="150" t="s">
        <v>68</v>
      </c>
      <c r="B264" s="151">
        <v>212</v>
      </c>
      <c r="C264" s="139"/>
      <c r="D264" s="139"/>
    </row>
    <row r="265" spans="1:4" ht="15.75" customHeight="1">
      <c r="A265" s="150" t="s">
        <v>69</v>
      </c>
      <c r="B265" s="151">
        <v>213</v>
      </c>
      <c r="C265" s="139"/>
      <c r="D265" s="139"/>
    </row>
    <row r="266" spans="1:4" ht="15.75" customHeight="1">
      <c r="A266" s="150" t="s">
        <v>70</v>
      </c>
      <c r="B266" s="151">
        <v>221</v>
      </c>
      <c r="C266" s="139"/>
      <c r="D266" s="139"/>
    </row>
    <row r="267" spans="1:4" ht="15.75" customHeight="1">
      <c r="A267" s="150" t="s">
        <v>71</v>
      </c>
      <c r="B267" s="151">
        <v>222</v>
      </c>
      <c r="C267" s="139"/>
      <c r="D267" s="139"/>
    </row>
    <row r="268" spans="1:4" ht="15.75" customHeight="1">
      <c r="A268" s="150" t="s">
        <v>72</v>
      </c>
      <c r="B268" s="151">
        <v>223</v>
      </c>
      <c r="C268" s="139"/>
      <c r="D268" s="139"/>
    </row>
    <row r="269" spans="1:4" ht="15.75" customHeight="1">
      <c r="A269" s="150" t="s">
        <v>102</v>
      </c>
      <c r="B269" s="151">
        <v>224</v>
      </c>
      <c r="C269" s="139"/>
      <c r="D269" s="139"/>
    </row>
    <row r="270" spans="1:4" ht="15.75" customHeight="1">
      <c r="A270" s="150" t="s">
        <v>87</v>
      </c>
      <c r="B270" s="151">
        <v>225</v>
      </c>
      <c r="C270" s="139"/>
      <c r="D270" s="139"/>
    </row>
    <row r="271" spans="1:4" ht="15.75" customHeight="1">
      <c r="A271" s="150" t="s">
        <v>99</v>
      </c>
      <c r="B271" s="151">
        <v>226</v>
      </c>
      <c r="C271" s="139">
        <v>12000</v>
      </c>
      <c r="D271" s="139"/>
    </row>
    <row r="272" spans="1:4" ht="15.75" customHeight="1">
      <c r="A272" s="150" t="s">
        <v>103</v>
      </c>
      <c r="B272" s="151">
        <v>290</v>
      </c>
      <c r="C272" s="139"/>
      <c r="D272" s="139"/>
    </row>
    <row r="273" spans="1:4" ht="15.75" customHeight="1">
      <c r="A273" s="150" t="s">
        <v>104</v>
      </c>
      <c r="B273" s="151">
        <v>310</v>
      </c>
      <c r="C273" s="139"/>
      <c r="D273" s="139"/>
    </row>
    <row r="274" spans="1:4" ht="15.75" customHeight="1">
      <c r="A274" s="150" t="s">
        <v>88</v>
      </c>
      <c r="B274" s="151">
        <v>340</v>
      </c>
      <c r="C274" s="139"/>
      <c r="D274" s="139"/>
    </row>
    <row r="275" spans="1:4" ht="15.75" customHeight="1">
      <c r="A275" s="156" t="s">
        <v>94</v>
      </c>
      <c r="B275" s="135"/>
      <c r="C275" s="157">
        <f>SUM(C263:C274)</f>
        <v>12000</v>
      </c>
      <c r="D275" s="157"/>
    </row>
    <row r="276" spans="1:4" ht="15.75" customHeight="1">
      <c r="A276" s="158" t="s">
        <v>226</v>
      </c>
      <c r="B276" s="145"/>
      <c r="C276" s="149">
        <f>SUM(C277:C288)</f>
        <v>540350</v>
      </c>
      <c r="D276" s="149"/>
    </row>
    <row r="277" spans="1:4" ht="15.75" customHeight="1">
      <c r="A277" s="150" t="s">
        <v>67</v>
      </c>
      <c r="B277" s="135">
        <v>211</v>
      </c>
      <c r="C277" s="139"/>
      <c r="D277" s="139"/>
    </row>
    <row r="278" spans="1:4" ht="15.75" customHeight="1">
      <c r="A278" s="150" t="s">
        <v>68</v>
      </c>
      <c r="B278" s="151">
        <v>212</v>
      </c>
      <c r="C278" s="139"/>
      <c r="D278" s="139"/>
    </row>
    <row r="279" spans="1:4" ht="15.75" customHeight="1">
      <c r="A279" s="150" t="s">
        <v>69</v>
      </c>
      <c r="B279" s="151">
        <v>213</v>
      </c>
      <c r="C279" s="139"/>
      <c r="D279" s="139"/>
    </row>
    <row r="280" spans="1:4" ht="15.75" customHeight="1">
      <c r="A280" s="150" t="s">
        <v>70</v>
      </c>
      <c r="B280" s="151">
        <v>221</v>
      </c>
      <c r="C280" s="139"/>
      <c r="D280" s="139"/>
    </row>
    <row r="281" spans="1:4" ht="15.75" customHeight="1">
      <c r="A281" s="150" t="s">
        <v>71</v>
      </c>
      <c r="B281" s="151">
        <v>222</v>
      </c>
      <c r="C281" s="139"/>
      <c r="D281" s="139"/>
    </row>
    <row r="282" spans="1:4" ht="15.75" customHeight="1">
      <c r="A282" s="150" t="s">
        <v>72</v>
      </c>
      <c r="B282" s="151">
        <v>223</v>
      </c>
      <c r="C282" s="139"/>
      <c r="D282" s="139"/>
    </row>
    <row r="283" spans="1:4" ht="15.75" customHeight="1">
      <c r="A283" s="150" t="s">
        <v>102</v>
      </c>
      <c r="B283" s="151">
        <v>224</v>
      </c>
      <c r="C283" s="139"/>
      <c r="D283" s="139"/>
    </row>
    <row r="284" spans="1:4" ht="15.75" customHeight="1">
      <c r="A284" s="150" t="s">
        <v>87</v>
      </c>
      <c r="B284" s="151">
        <v>225</v>
      </c>
      <c r="C284" s="139">
        <v>540350</v>
      </c>
      <c r="D284" s="139"/>
    </row>
    <row r="285" spans="1:4" ht="15.75" customHeight="1">
      <c r="A285" s="150" t="s">
        <v>99</v>
      </c>
      <c r="B285" s="151">
        <v>226</v>
      </c>
      <c r="C285" s="139"/>
      <c r="D285" s="139"/>
    </row>
    <row r="286" spans="1:4" ht="15.75" customHeight="1">
      <c r="A286" s="150" t="s">
        <v>103</v>
      </c>
      <c r="B286" s="151">
        <v>290</v>
      </c>
      <c r="C286" s="139"/>
      <c r="D286" s="139"/>
    </row>
    <row r="287" spans="1:4" ht="15.75" customHeight="1">
      <c r="A287" s="150" t="s">
        <v>104</v>
      </c>
      <c r="B287" s="151">
        <v>310</v>
      </c>
      <c r="C287" s="139"/>
      <c r="D287" s="139"/>
    </row>
    <row r="288" spans="1:4" ht="15.75" customHeight="1">
      <c r="A288" s="150" t="s">
        <v>88</v>
      </c>
      <c r="B288" s="151">
        <v>340</v>
      </c>
      <c r="C288" s="139"/>
      <c r="D288" s="139"/>
    </row>
    <row r="289" spans="1:4" ht="15.75" customHeight="1">
      <c r="A289" s="156" t="s">
        <v>94</v>
      </c>
      <c r="B289" s="135"/>
      <c r="C289" s="157">
        <f>SUM(C277:C288)</f>
        <v>540350</v>
      </c>
      <c r="D289" s="157"/>
    </row>
    <row r="290" spans="1:4" ht="15.75" customHeight="1">
      <c r="A290" s="158" t="s">
        <v>227</v>
      </c>
      <c r="B290" s="145"/>
      <c r="C290" s="149">
        <f>SUM(C291:C302)</f>
        <v>918000</v>
      </c>
      <c r="D290" s="149"/>
    </row>
    <row r="291" spans="1:4" ht="15.75" customHeight="1">
      <c r="A291" s="150" t="s">
        <v>67</v>
      </c>
      <c r="B291" s="135">
        <v>211</v>
      </c>
      <c r="C291" s="139"/>
      <c r="D291" s="139"/>
    </row>
    <row r="292" spans="1:4" ht="15.75" customHeight="1">
      <c r="A292" s="150" t="s">
        <v>68</v>
      </c>
      <c r="B292" s="151">
        <v>212</v>
      </c>
      <c r="C292" s="139"/>
      <c r="D292" s="139"/>
    </row>
    <row r="293" spans="1:4" ht="15.75" customHeight="1">
      <c r="A293" s="150" t="s">
        <v>69</v>
      </c>
      <c r="B293" s="151">
        <v>213</v>
      </c>
      <c r="C293" s="139"/>
      <c r="D293" s="139"/>
    </row>
    <row r="294" spans="1:4" ht="15.75" customHeight="1">
      <c r="A294" s="150" t="s">
        <v>70</v>
      </c>
      <c r="B294" s="151">
        <v>221</v>
      </c>
      <c r="C294" s="139"/>
      <c r="D294" s="139"/>
    </row>
    <row r="295" spans="1:4" ht="15.75" customHeight="1">
      <c r="A295" s="150" t="s">
        <v>71</v>
      </c>
      <c r="B295" s="151">
        <v>222</v>
      </c>
      <c r="C295" s="139"/>
      <c r="D295" s="139"/>
    </row>
    <row r="296" spans="1:4" ht="15.75" customHeight="1">
      <c r="A296" s="150" t="s">
        <v>72</v>
      </c>
      <c r="B296" s="151">
        <v>223</v>
      </c>
      <c r="C296" s="139"/>
      <c r="D296" s="139"/>
    </row>
    <row r="297" spans="1:4" ht="15.75" customHeight="1">
      <c r="A297" s="150" t="s">
        <v>102</v>
      </c>
      <c r="B297" s="151">
        <v>224</v>
      </c>
      <c r="C297" s="139"/>
      <c r="D297" s="139"/>
    </row>
    <row r="298" spans="1:4" ht="15.75" customHeight="1">
      <c r="A298" s="150" t="s">
        <v>87</v>
      </c>
      <c r="B298" s="151">
        <v>225</v>
      </c>
      <c r="C298" s="139">
        <v>918000</v>
      </c>
      <c r="D298" s="139"/>
    </row>
    <row r="299" spans="1:4" ht="15.75" customHeight="1">
      <c r="A299" s="150" t="s">
        <v>99</v>
      </c>
      <c r="B299" s="151">
        <v>226</v>
      </c>
      <c r="C299" s="139"/>
      <c r="D299" s="139"/>
    </row>
    <row r="300" spans="1:4" ht="15.75" customHeight="1">
      <c r="A300" s="150" t="s">
        <v>103</v>
      </c>
      <c r="B300" s="151">
        <v>290</v>
      </c>
      <c r="C300" s="139"/>
      <c r="D300" s="139"/>
    </row>
    <row r="301" spans="1:4" ht="15.75" customHeight="1">
      <c r="A301" s="150" t="s">
        <v>104</v>
      </c>
      <c r="B301" s="151">
        <v>310</v>
      </c>
      <c r="C301" s="139"/>
      <c r="D301" s="139"/>
    </row>
    <row r="302" spans="1:4" ht="15.75" customHeight="1">
      <c r="A302" s="150" t="s">
        <v>88</v>
      </c>
      <c r="B302" s="151">
        <v>340</v>
      </c>
      <c r="C302" s="139"/>
      <c r="D302" s="139"/>
    </row>
    <row r="303" spans="1:4" ht="15.75" customHeight="1">
      <c r="A303" s="156" t="s">
        <v>94</v>
      </c>
      <c r="B303" s="135"/>
      <c r="C303" s="157">
        <f>SUM(C291:C302)</f>
        <v>918000</v>
      </c>
      <c r="D303" s="157"/>
    </row>
    <row r="304" spans="1:4" ht="15.75" customHeight="1">
      <c r="A304" s="158" t="s">
        <v>204</v>
      </c>
      <c r="B304" s="145"/>
      <c r="C304" s="149">
        <f>SUM(C305:C316)</f>
        <v>0</v>
      </c>
      <c r="D304" s="149"/>
    </row>
    <row r="305" spans="1:4" ht="15.75" customHeight="1">
      <c r="A305" s="150" t="s">
        <v>67</v>
      </c>
      <c r="B305" s="135">
        <v>211</v>
      </c>
      <c r="C305" s="139"/>
      <c r="D305" s="139"/>
    </row>
    <row r="306" spans="1:4" ht="15.75" customHeight="1" hidden="1">
      <c r="A306" s="150" t="s">
        <v>68</v>
      </c>
      <c r="B306" s="151">
        <v>212</v>
      </c>
      <c r="C306" s="139"/>
      <c r="D306" s="139"/>
    </row>
    <row r="307" spans="1:4" ht="15.75" customHeight="1">
      <c r="A307" s="150" t="s">
        <v>69</v>
      </c>
      <c r="B307" s="151">
        <v>213</v>
      </c>
      <c r="C307" s="139"/>
      <c r="D307" s="139"/>
    </row>
    <row r="308" spans="1:4" ht="15.75" customHeight="1">
      <c r="A308" s="150" t="s">
        <v>70</v>
      </c>
      <c r="B308" s="151">
        <v>221</v>
      </c>
      <c r="C308" s="139"/>
      <c r="D308" s="139"/>
    </row>
    <row r="309" spans="1:4" ht="15.75" customHeight="1">
      <c r="A309" s="150" t="s">
        <v>71</v>
      </c>
      <c r="B309" s="151">
        <v>222</v>
      </c>
      <c r="C309" s="139"/>
      <c r="D309" s="139"/>
    </row>
    <row r="310" spans="1:4" ht="15.75" customHeight="1">
      <c r="A310" s="150" t="s">
        <v>72</v>
      </c>
      <c r="B310" s="151">
        <v>223</v>
      </c>
      <c r="C310" s="139"/>
      <c r="D310" s="139"/>
    </row>
    <row r="311" spans="1:4" ht="15.75" customHeight="1">
      <c r="A311" s="150" t="s">
        <v>102</v>
      </c>
      <c r="B311" s="151">
        <v>224</v>
      </c>
      <c r="C311" s="139"/>
      <c r="D311" s="139"/>
    </row>
    <row r="312" spans="1:4" ht="15.75" customHeight="1">
      <c r="A312" s="150" t="s">
        <v>87</v>
      </c>
      <c r="B312" s="151">
        <v>225</v>
      </c>
      <c r="C312" s="139"/>
      <c r="D312" s="139"/>
    </row>
    <row r="313" spans="1:4" ht="15.75" customHeight="1">
      <c r="A313" s="150" t="s">
        <v>99</v>
      </c>
      <c r="B313" s="151">
        <v>226</v>
      </c>
      <c r="C313" s="139"/>
      <c r="D313" s="139"/>
    </row>
    <row r="314" spans="1:4" ht="15.75" customHeight="1">
      <c r="A314" s="150" t="s">
        <v>103</v>
      </c>
      <c r="B314" s="151">
        <v>290</v>
      </c>
      <c r="C314" s="139"/>
      <c r="D314" s="139"/>
    </row>
    <row r="315" spans="1:4" ht="15.75" customHeight="1">
      <c r="A315" s="150" t="s">
        <v>104</v>
      </c>
      <c r="B315" s="151">
        <v>310</v>
      </c>
      <c r="C315" s="139"/>
      <c r="D315" s="139"/>
    </row>
    <row r="316" spans="1:4" ht="15.75" customHeight="1">
      <c r="A316" s="150" t="s">
        <v>88</v>
      </c>
      <c r="B316" s="151">
        <v>340</v>
      </c>
      <c r="C316" s="139"/>
      <c r="D316" s="139"/>
    </row>
    <row r="317" spans="1:4" ht="15.75" customHeight="1">
      <c r="A317" s="156" t="s">
        <v>94</v>
      </c>
      <c r="B317" s="135"/>
      <c r="C317" s="157">
        <f>SUM(C305:C316)</f>
        <v>0</v>
      </c>
      <c r="D317" s="157"/>
    </row>
    <row r="318" spans="1:4" ht="15.75" customHeight="1" hidden="1">
      <c r="A318" s="156"/>
      <c r="B318" s="135"/>
      <c r="C318" s="157"/>
      <c r="D318" s="157"/>
    </row>
    <row r="319" spans="1:4" ht="15.75" customHeight="1">
      <c r="A319" s="158" t="s">
        <v>204</v>
      </c>
      <c r="B319" s="145"/>
      <c r="C319" s="149">
        <f>SUM(C320:C331)</f>
        <v>0</v>
      </c>
      <c r="D319" s="149"/>
    </row>
    <row r="320" spans="1:4" ht="15.75" customHeight="1">
      <c r="A320" s="150" t="s">
        <v>67</v>
      </c>
      <c r="B320" s="135">
        <v>211</v>
      </c>
      <c r="C320" s="139"/>
      <c r="D320" s="139"/>
    </row>
    <row r="321" spans="1:4" ht="15.75" customHeight="1">
      <c r="A321" s="150" t="s">
        <v>68</v>
      </c>
      <c r="B321" s="151">
        <v>212</v>
      </c>
      <c r="C321" s="139"/>
      <c r="D321" s="139"/>
    </row>
    <row r="322" spans="1:4" ht="15.75" customHeight="1">
      <c r="A322" s="150" t="s">
        <v>69</v>
      </c>
      <c r="B322" s="151">
        <v>213</v>
      </c>
      <c r="C322" s="139"/>
      <c r="D322" s="139"/>
    </row>
    <row r="323" spans="1:4" ht="15.75" customHeight="1">
      <c r="A323" s="150" t="s">
        <v>70</v>
      </c>
      <c r="B323" s="151">
        <v>221</v>
      </c>
      <c r="C323" s="139"/>
      <c r="D323" s="139"/>
    </row>
    <row r="324" spans="1:4" ht="15.75" customHeight="1">
      <c r="A324" s="150" t="s">
        <v>71</v>
      </c>
      <c r="B324" s="151">
        <v>222</v>
      </c>
      <c r="C324" s="139"/>
      <c r="D324" s="139"/>
    </row>
    <row r="325" spans="1:4" ht="15.75" customHeight="1">
      <c r="A325" s="150" t="s">
        <v>72</v>
      </c>
      <c r="B325" s="151">
        <v>223</v>
      </c>
      <c r="C325" s="139"/>
      <c r="D325" s="139"/>
    </row>
    <row r="326" spans="1:4" ht="15.75" customHeight="1">
      <c r="A326" s="150" t="s">
        <v>102</v>
      </c>
      <c r="B326" s="151">
        <v>224</v>
      </c>
      <c r="C326" s="139"/>
      <c r="D326" s="139"/>
    </row>
    <row r="327" spans="1:4" ht="15.75" customHeight="1">
      <c r="A327" s="150" t="s">
        <v>87</v>
      </c>
      <c r="B327" s="151">
        <v>225</v>
      </c>
      <c r="C327" s="139"/>
      <c r="D327" s="139"/>
    </row>
    <row r="328" spans="1:4" ht="15.75" customHeight="1" hidden="1">
      <c r="A328" s="150" t="s">
        <v>99</v>
      </c>
      <c r="B328" s="151">
        <v>226</v>
      </c>
      <c r="C328" s="139"/>
      <c r="D328" s="139"/>
    </row>
    <row r="329" spans="1:4" ht="14.25" customHeight="1" hidden="1">
      <c r="A329" s="150" t="s">
        <v>103</v>
      </c>
      <c r="B329" s="151">
        <v>290</v>
      </c>
      <c r="C329" s="139"/>
      <c r="D329" s="139"/>
    </row>
    <row r="330" spans="1:4" ht="15.75" customHeight="1" hidden="1">
      <c r="A330" s="150" t="s">
        <v>104</v>
      </c>
      <c r="B330" s="151">
        <v>310</v>
      </c>
      <c r="C330" s="139"/>
      <c r="D330" s="139"/>
    </row>
    <row r="331" spans="1:4" ht="15.75" customHeight="1" hidden="1">
      <c r="A331" s="150" t="s">
        <v>88</v>
      </c>
      <c r="B331" s="151">
        <v>340</v>
      </c>
      <c r="C331" s="139"/>
      <c r="D331" s="139"/>
    </row>
    <row r="332" spans="1:4" ht="15.75" customHeight="1">
      <c r="A332" s="156" t="s">
        <v>94</v>
      </c>
      <c r="B332" s="135"/>
      <c r="C332" s="157">
        <f>SUM(C320:C331)</f>
        <v>0</v>
      </c>
      <c r="D332" s="157"/>
    </row>
    <row r="333" spans="1:4" ht="15.75" customHeight="1">
      <c r="A333" s="159" t="s">
        <v>105</v>
      </c>
      <c r="B333" s="145"/>
      <c r="C333" s="146">
        <f>SUM(C335:C339)</f>
        <v>0</v>
      </c>
      <c r="D333" s="146"/>
    </row>
    <row r="334" spans="1:4" ht="15.75" customHeight="1">
      <c r="A334" s="134" t="s">
        <v>43</v>
      </c>
      <c r="B334" s="135"/>
      <c r="C334" s="136"/>
      <c r="D334" s="137"/>
    </row>
    <row r="335" spans="1:4" ht="15.75" customHeight="1">
      <c r="A335" s="134" t="s">
        <v>67</v>
      </c>
      <c r="B335" s="135">
        <v>211</v>
      </c>
      <c r="C335" s="139"/>
      <c r="D335" s="140"/>
    </row>
    <row r="336" spans="1:4" ht="15.75" customHeight="1">
      <c r="A336" s="134" t="s">
        <v>68</v>
      </c>
      <c r="B336" s="135">
        <v>212</v>
      </c>
      <c r="C336" s="139"/>
      <c r="D336" s="140"/>
    </row>
    <row r="337" spans="1:4" ht="15.75" customHeight="1">
      <c r="A337" s="134" t="s">
        <v>69</v>
      </c>
      <c r="B337" s="135">
        <v>213</v>
      </c>
      <c r="C337" s="139"/>
      <c r="D337" s="140"/>
    </row>
    <row r="338" spans="1:4" ht="15.75" customHeight="1">
      <c r="A338" s="134" t="s">
        <v>104</v>
      </c>
      <c r="B338" s="135">
        <v>310</v>
      </c>
      <c r="C338" s="139"/>
      <c r="D338" s="140"/>
    </row>
    <row r="339" spans="1:4" ht="15.75" customHeight="1">
      <c r="A339" s="134" t="s">
        <v>88</v>
      </c>
      <c r="B339" s="135">
        <v>340</v>
      </c>
      <c r="C339" s="139"/>
      <c r="D339" s="140"/>
    </row>
    <row r="340" spans="1:4" ht="15.75" customHeight="1">
      <c r="A340" s="160" t="s">
        <v>94</v>
      </c>
      <c r="B340" s="135"/>
      <c r="C340" s="136">
        <f>SUM(C335:C339)</f>
        <v>0</v>
      </c>
      <c r="D340" s="136"/>
    </row>
    <row r="341" spans="1:4" ht="26.25" customHeight="1">
      <c r="A341" s="148" t="s">
        <v>205</v>
      </c>
      <c r="B341" s="145"/>
      <c r="C341" s="146">
        <f>SUM(C342:C354)</f>
        <v>23439.09</v>
      </c>
      <c r="D341" s="146"/>
    </row>
    <row r="342" spans="1:4" ht="15.75" customHeight="1">
      <c r="A342" s="134" t="s">
        <v>43</v>
      </c>
      <c r="B342" s="135"/>
      <c r="C342" s="136"/>
      <c r="D342" s="137"/>
    </row>
    <row r="343" spans="1:4" ht="15.75" customHeight="1">
      <c r="A343" s="134" t="s">
        <v>67</v>
      </c>
      <c r="B343" s="135">
        <v>211</v>
      </c>
      <c r="C343" s="139"/>
      <c r="D343" s="140"/>
    </row>
    <row r="344" spans="1:4" ht="15.75" customHeight="1">
      <c r="A344" s="134" t="s">
        <v>68</v>
      </c>
      <c r="B344" s="135">
        <v>212</v>
      </c>
      <c r="C344" s="139"/>
      <c r="D344" s="140"/>
    </row>
    <row r="345" spans="1:4" ht="15.75" customHeight="1">
      <c r="A345" s="134" t="s">
        <v>69</v>
      </c>
      <c r="B345" s="135">
        <v>213</v>
      </c>
      <c r="C345" s="139"/>
      <c r="D345" s="140"/>
    </row>
    <row r="346" spans="1:4" ht="15.75" customHeight="1">
      <c r="A346" s="134" t="s">
        <v>70</v>
      </c>
      <c r="B346" s="135">
        <v>221</v>
      </c>
      <c r="C346" s="139"/>
      <c r="D346" s="140"/>
    </row>
    <row r="347" spans="1:4" ht="15.75" customHeight="1">
      <c r="A347" s="134" t="s">
        <v>71</v>
      </c>
      <c r="B347" s="135">
        <v>222</v>
      </c>
      <c r="C347" s="139"/>
      <c r="D347" s="140"/>
    </row>
    <row r="348" spans="1:4" ht="15.75" customHeight="1">
      <c r="A348" s="134" t="s">
        <v>72</v>
      </c>
      <c r="B348" s="135">
        <v>223</v>
      </c>
      <c r="C348" s="139"/>
      <c r="D348" s="140"/>
    </row>
    <row r="349" spans="1:4" ht="15.75" customHeight="1">
      <c r="A349" s="134" t="s">
        <v>102</v>
      </c>
      <c r="B349" s="135">
        <v>224</v>
      </c>
      <c r="C349" s="139"/>
      <c r="D349" s="140"/>
    </row>
    <row r="350" spans="1:4" ht="15.75" customHeight="1">
      <c r="A350" s="134" t="s">
        <v>87</v>
      </c>
      <c r="B350" s="135">
        <v>225</v>
      </c>
      <c r="C350" s="139">
        <v>10000</v>
      </c>
      <c r="D350" s="140"/>
    </row>
    <row r="351" spans="1:4" ht="15.75" customHeight="1">
      <c r="A351" s="134" t="s">
        <v>99</v>
      </c>
      <c r="B351" s="135">
        <v>226</v>
      </c>
      <c r="C351" s="139">
        <v>8242.05</v>
      </c>
      <c r="D351" s="140"/>
    </row>
    <row r="352" spans="1:4" ht="15.75" customHeight="1">
      <c r="A352" s="134" t="s">
        <v>103</v>
      </c>
      <c r="B352" s="135">
        <v>290</v>
      </c>
      <c r="C352" s="139"/>
      <c r="D352" s="140"/>
    </row>
    <row r="353" spans="1:4" ht="15.75" customHeight="1">
      <c r="A353" s="134" t="s">
        <v>104</v>
      </c>
      <c r="B353" s="135">
        <v>310</v>
      </c>
      <c r="C353" s="139"/>
      <c r="D353" s="140"/>
    </row>
    <row r="354" spans="1:4" ht="15.75" customHeight="1">
      <c r="A354" s="134" t="s">
        <v>88</v>
      </c>
      <c r="B354" s="135">
        <v>340</v>
      </c>
      <c r="C354" s="139">
        <v>5197.04</v>
      </c>
      <c r="D354" s="140"/>
    </row>
    <row r="355" spans="1:4" ht="15.75" customHeight="1">
      <c r="A355" s="160" t="s">
        <v>94</v>
      </c>
      <c r="B355" s="135"/>
      <c r="C355" s="136">
        <f>SUM(C343:C354)</f>
        <v>23439.09</v>
      </c>
      <c r="D355" s="136"/>
    </row>
    <row r="356" spans="1:4" ht="15.75" customHeight="1">
      <c r="A356" s="144" t="s">
        <v>106</v>
      </c>
      <c r="B356" s="145"/>
      <c r="C356" s="146">
        <f>SUM(C358:C369)</f>
        <v>0</v>
      </c>
      <c r="D356" s="146"/>
    </row>
    <row r="357" spans="1:4" ht="15.75" customHeight="1">
      <c r="A357" s="134" t="s">
        <v>43</v>
      </c>
      <c r="B357" s="135"/>
      <c r="C357" s="136"/>
      <c r="D357" s="136"/>
    </row>
    <row r="358" spans="1:4" ht="15.75" customHeight="1">
      <c r="A358" s="134" t="s">
        <v>67</v>
      </c>
      <c r="B358" s="135">
        <v>211</v>
      </c>
      <c r="C358" s="139"/>
      <c r="D358" s="140"/>
    </row>
    <row r="359" spans="1:4" ht="15.75" customHeight="1">
      <c r="A359" s="134" t="s">
        <v>68</v>
      </c>
      <c r="B359" s="135">
        <v>212</v>
      </c>
      <c r="C359" s="139"/>
      <c r="D359" s="140"/>
    </row>
    <row r="360" spans="1:4" ht="15.75" customHeight="1">
      <c r="A360" s="134" t="s">
        <v>69</v>
      </c>
      <c r="B360" s="135">
        <v>213</v>
      </c>
      <c r="C360" s="139"/>
      <c r="D360" s="140"/>
    </row>
    <row r="361" spans="1:4" ht="15.75" customHeight="1">
      <c r="A361" s="134" t="s">
        <v>70</v>
      </c>
      <c r="B361" s="135">
        <v>221</v>
      </c>
      <c r="C361" s="139"/>
      <c r="D361" s="140"/>
    </row>
    <row r="362" spans="1:4" ht="15.75" customHeight="1">
      <c r="A362" s="134" t="s">
        <v>71</v>
      </c>
      <c r="B362" s="135">
        <v>222</v>
      </c>
      <c r="C362" s="139"/>
      <c r="D362" s="140"/>
    </row>
    <row r="363" spans="1:4" ht="15.75" customHeight="1">
      <c r="A363" s="134" t="s">
        <v>72</v>
      </c>
      <c r="B363" s="135">
        <v>223</v>
      </c>
      <c r="C363" s="139"/>
      <c r="D363" s="140"/>
    </row>
    <row r="364" spans="1:4" ht="15.75" customHeight="1">
      <c r="A364" s="134" t="s">
        <v>102</v>
      </c>
      <c r="B364" s="135">
        <v>224</v>
      </c>
      <c r="C364" s="139"/>
      <c r="D364" s="140"/>
    </row>
    <row r="365" spans="1:4" ht="15.75" customHeight="1" hidden="1">
      <c r="A365" s="134" t="s">
        <v>87</v>
      </c>
      <c r="B365" s="135">
        <v>225</v>
      </c>
      <c r="C365" s="139"/>
      <c r="D365" s="140"/>
    </row>
    <row r="366" spans="1:4" ht="15.75" customHeight="1" hidden="1">
      <c r="A366" s="134" t="s">
        <v>99</v>
      </c>
      <c r="B366" s="135">
        <v>226</v>
      </c>
      <c r="C366" s="139"/>
      <c r="D366" s="140"/>
    </row>
    <row r="367" spans="1:4" ht="15.75" customHeight="1" hidden="1">
      <c r="A367" s="134" t="s">
        <v>103</v>
      </c>
      <c r="B367" s="135">
        <v>290</v>
      </c>
      <c r="C367" s="139"/>
      <c r="D367" s="140"/>
    </row>
    <row r="368" spans="1:4" ht="15.75" customHeight="1" hidden="1">
      <c r="A368" s="134" t="s">
        <v>104</v>
      </c>
      <c r="B368" s="135">
        <v>310</v>
      </c>
      <c r="C368" s="139"/>
      <c r="D368" s="140"/>
    </row>
    <row r="369" spans="1:4" ht="15.75" customHeight="1" hidden="1">
      <c r="A369" s="134" t="s">
        <v>88</v>
      </c>
      <c r="B369" s="135">
        <v>340</v>
      </c>
      <c r="C369" s="139"/>
      <c r="D369" s="140"/>
    </row>
    <row r="370" spans="1:4" ht="15.75" customHeight="1">
      <c r="A370" s="160" t="s">
        <v>94</v>
      </c>
      <c r="B370" s="135"/>
      <c r="C370" s="136">
        <f>SUM(C358:C369)</f>
        <v>0</v>
      </c>
      <c r="D370" s="136"/>
    </row>
    <row r="371" spans="1:4" ht="15.75" customHeight="1">
      <c r="A371" s="143" t="s">
        <v>153</v>
      </c>
      <c r="B371" s="143"/>
      <c r="C371" s="161">
        <f>C372+C385+C398</f>
        <v>0</v>
      </c>
      <c r="D371" s="161"/>
    </row>
    <row r="372" spans="1:4" ht="15.75" customHeight="1">
      <c r="A372" s="127" t="s">
        <v>154</v>
      </c>
      <c r="B372" s="128"/>
      <c r="C372" s="129">
        <f>SUM(C373:C384)</f>
        <v>0</v>
      </c>
      <c r="D372" s="129"/>
    </row>
    <row r="373" spans="1:4" ht="15.75" customHeight="1">
      <c r="A373" s="134" t="s">
        <v>67</v>
      </c>
      <c r="B373" s="135">
        <v>211</v>
      </c>
      <c r="C373" s="139"/>
      <c r="D373" s="140"/>
    </row>
    <row r="374" spans="1:4" ht="15.75" customHeight="1">
      <c r="A374" s="134" t="s">
        <v>68</v>
      </c>
      <c r="B374" s="135">
        <v>212</v>
      </c>
      <c r="C374" s="139"/>
      <c r="D374" s="140"/>
    </row>
    <row r="375" spans="1:4" ht="15.75" customHeight="1">
      <c r="A375" s="134" t="s">
        <v>69</v>
      </c>
      <c r="B375" s="135">
        <v>213</v>
      </c>
      <c r="C375" s="139"/>
      <c r="D375" s="140"/>
    </row>
    <row r="376" spans="1:4" ht="15.75" customHeight="1">
      <c r="A376" s="134" t="s">
        <v>70</v>
      </c>
      <c r="B376" s="135">
        <v>221</v>
      </c>
      <c r="C376" s="139"/>
      <c r="D376" s="140"/>
    </row>
    <row r="377" spans="1:4" ht="15.75" customHeight="1">
      <c r="A377" s="134" t="s">
        <v>71</v>
      </c>
      <c r="B377" s="135">
        <v>222</v>
      </c>
      <c r="C377" s="139"/>
      <c r="D377" s="140"/>
    </row>
    <row r="378" spans="1:4" ht="15.75" customHeight="1">
      <c r="A378" s="134" t="s">
        <v>72</v>
      </c>
      <c r="B378" s="135">
        <v>223</v>
      </c>
      <c r="C378" s="139"/>
      <c r="D378" s="140"/>
    </row>
    <row r="379" spans="1:4" ht="15.75" customHeight="1">
      <c r="A379" s="134" t="s">
        <v>102</v>
      </c>
      <c r="B379" s="135">
        <v>224</v>
      </c>
      <c r="C379" s="139"/>
      <c r="D379" s="140"/>
    </row>
    <row r="380" spans="1:4" ht="15.75" customHeight="1">
      <c r="A380" s="134" t="s">
        <v>87</v>
      </c>
      <c r="B380" s="135">
        <v>225</v>
      </c>
      <c r="C380" s="139"/>
      <c r="D380" s="140"/>
    </row>
    <row r="381" spans="1:4" ht="15.75" customHeight="1">
      <c r="A381" s="134" t="s">
        <v>99</v>
      </c>
      <c r="B381" s="135">
        <v>226</v>
      </c>
      <c r="C381" s="139"/>
      <c r="D381" s="140"/>
    </row>
    <row r="382" spans="1:4" ht="15.75" customHeight="1">
      <c r="A382" s="134" t="s">
        <v>103</v>
      </c>
      <c r="B382" s="135">
        <v>290</v>
      </c>
      <c r="C382" s="139"/>
      <c r="D382" s="140"/>
    </row>
    <row r="383" spans="1:4" ht="15.75" customHeight="1">
      <c r="A383" s="134" t="s">
        <v>104</v>
      </c>
      <c r="B383" s="135">
        <v>310</v>
      </c>
      <c r="C383" s="139"/>
      <c r="D383" s="140"/>
    </row>
    <row r="384" spans="1:4" ht="15.75" customHeight="1">
      <c r="A384" s="134" t="s">
        <v>88</v>
      </c>
      <c r="B384" s="135">
        <v>340</v>
      </c>
      <c r="C384" s="139"/>
      <c r="D384" s="140"/>
    </row>
    <row r="385" spans="1:4" ht="15.75" customHeight="1">
      <c r="A385" s="127" t="s">
        <v>155</v>
      </c>
      <c r="B385" s="128"/>
      <c r="C385" s="129">
        <f>SUM(C386:C397)</f>
        <v>0</v>
      </c>
      <c r="D385" s="130"/>
    </row>
    <row r="386" spans="1:4" ht="15.75" customHeight="1">
      <c r="A386" s="134" t="s">
        <v>67</v>
      </c>
      <c r="B386" s="135">
        <v>211</v>
      </c>
      <c r="C386" s="139"/>
      <c r="D386" s="140"/>
    </row>
    <row r="387" spans="1:4" ht="15.75" customHeight="1">
      <c r="A387" s="134" t="s">
        <v>68</v>
      </c>
      <c r="B387" s="135">
        <v>212</v>
      </c>
      <c r="C387" s="139"/>
      <c r="D387" s="140"/>
    </row>
    <row r="388" spans="1:4" ht="15.75" customHeight="1">
      <c r="A388" s="134" t="s">
        <v>69</v>
      </c>
      <c r="B388" s="135">
        <v>213</v>
      </c>
      <c r="C388" s="139"/>
      <c r="D388" s="140"/>
    </row>
    <row r="389" spans="1:4" ht="15.75" customHeight="1">
      <c r="A389" s="134" t="s">
        <v>70</v>
      </c>
      <c r="B389" s="135">
        <v>221</v>
      </c>
      <c r="C389" s="139"/>
      <c r="D389" s="140"/>
    </row>
    <row r="390" spans="1:4" ht="15.75" customHeight="1">
      <c r="A390" s="134" t="s">
        <v>71</v>
      </c>
      <c r="B390" s="135">
        <v>222</v>
      </c>
      <c r="C390" s="139"/>
      <c r="D390" s="140"/>
    </row>
    <row r="391" spans="1:4" ht="15.75" customHeight="1">
      <c r="A391" s="134" t="s">
        <v>72</v>
      </c>
      <c r="B391" s="135">
        <v>223</v>
      </c>
      <c r="C391" s="162"/>
      <c r="D391" s="163"/>
    </row>
    <row r="392" spans="1:4" ht="15.75" customHeight="1">
      <c r="A392" s="134" t="s">
        <v>102</v>
      </c>
      <c r="B392" s="135">
        <v>224</v>
      </c>
      <c r="C392" s="162"/>
      <c r="D392" s="163"/>
    </row>
    <row r="393" spans="1:4" ht="15.75" customHeight="1">
      <c r="A393" s="134" t="s">
        <v>87</v>
      </c>
      <c r="B393" s="135">
        <v>225</v>
      </c>
      <c r="C393" s="162"/>
      <c r="D393" s="163"/>
    </row>
    <row r="394" spans="1:4" ht="15.75" customHeight="1">
      <c r="A394" s="134" t="s">
        <v>99</v>
      </c>
      <c r="B394" s="135">
        <v>226</v>
      </c>
      <c r="C394" s="162"/>
      <c r="D394" s="163"/>
    </row>
    <row r="395" spans="1:4" ht="15.75" customHeight="1">
      <c r="A395" s="134" t="s">
        <v>103</v>
      </c>
      <c r="B395" s="135">
        <v>290</v>
      </c>
      <c r="C395" s="162"/>
      <c r="D395" s="163"/>
    </row>
    <row r="396" spans="1:4" ht="15.75" customHeight="1">
      <c r="A396" s="134" t="s">
        <v>104</v>
      </c>
      <c r="B396" s="135">
        <v>310</v>
      </c>
      <c r="C396" s="162"/>
      <c r="D396" s="163"/>
    </row>
    <row r="397" spans="1:4" ht="15.75" customHeight="1">
      <c r="A397" s="134" t="s">
        <v>88</v>
      </c>
      <c r="B397" s="135">
        <v>340</v>
      </c>
      <c r="C397" s="162"/>
      <c r="D397" s="163"/>
    </row>
    <row r="398" spans="1:4" ht="15.75" customHeight="1">
      <c r="A398" s="127" t="s">
        <v>156</v>
      </c>
      <c r="B398" s="128"/>
      <c r="C398" s="129">
        <f>SUM(C399:C410)</f>
        <v>0</v>
      </c>
      <c r="D398" s="130"/>
    </row>
    <row r="399" spans="1:4" ht="15.75" customHeight="1">
      <c r="A399" s="134" t="s">
        <v>67</v>
      </c>
      <c r="B399" s="135">
        <v>211</v>
      </c>
      <c r="C399" s="164"/>
      <c r="D399" s="165"/>
    </row>
    <row r="400" spans="1:4" ht="15.75" customHeight="1">
      <c r="A400" s="134" t="s">
        <v>68</v>
      </c>
      <c r="B400" s="135">
        <v>212</v>
      </c>
      <c r="C400" s="164"/>
      <c r="D400" s="165"/>
    </row>
    <row r="401" spans="1:4" ht="15.75" customHeight="1">
      <c r="A401" s="134" t="s">
        <v>69</v>
      </c>
      <c r="B401" s="135">
        <v>213</v>
      </c>
      <c r="C401" s="164"/>
      <c r="D401" s="165"/>
    </row>
    <row r="402" spans="1:4" ht="15.75" customHeight="1">
      <c r="A402" s="134" t="s">
        <v>70</v>
      </c>
      <c r="B402" s="135">
        <v>221</v>
      </c>
      <c r="C402" s="164"/>
      <c r="D402" s="165"/>
    </row>
    <row r="403" spans="1:4" ht="15.75" customHeight="1">
      <c r="A403" s="134" t="s">
        <v>71</v>
      </c>
      <c r="B403" s="135">
        <v>222</v>
      </c>
      <c r="C403" s="164"/>
      <c r="D403" s="165"/>
    </row>
    <row r="404" spans="1:4" ht="15.75" customHeight="1">
      <c r="A404" s="134" t="s">
        <v>72</v>
      </c>
      <c r="B404" s="135">
        <v>223</v>
      </c>
      <c r="C404" s="164"/>
      <c r="D404" s="165"/>
    </row>
    <row r="405" spans="1:4" ht="15.75" customHeight="1">
      <c r="A405" s="134" t="s">
        <v>102</v>
      </c>
      <c r="B405" s="135">
        <v>224</v>
      </c>
      <c r="C405" s="164"/>
      <c r="D405" s="165"/>
    </row>
    <row r="406" spans="1:4" ht="15.75" customHeight="1">
      <c r="A406" s="134" t="s">
        <v>87</v>
      </c>
      <c r="B406" s="135">
        <v>225</v>
      </c>
      <c r="C406" s="164"/>
      <c r="D406" s="165"/>
    </row>
    <row r="407" spans="1:4" ht="15.75" customHeight="1">
      <c r="A407" s="134" t="s">
        <v>99</v>
      </c>
      <c r="B407" s="135">
        <v>226</v>
      </c>
      <c r="C407" s="164"/>
      <c r="D407" s="165"/>
    </row>
    <row r="408" spans="1:4" ht="15.75" customHeight="1">
      <c r="A408" s="134" t="s">
        <v>103</v>
      </c>
      <c r="B408" s="135">
        <v>290</v>
      </c>
      <c r="C408" s="164"/>
      <c r="D408" s="165"/>
    </row>
    <row r="409" spans="1:4" ht="15.75" customHeight="1">
      <c r="A409" s="134" t="s">
        <v>104</v>
      </c>
      <c r="B409" s="135">
        <v>310</v>
      </c>
      <c r="C409" s="164"/>
      <c r="D409" s="164"/>
    </row>
    <row r="410" spans="1:4" ht="15.75" customHeight="1">
      <c r="A410" s="134" t="s">
        <v>88</v>
      </c>
      <c r="B410" s="135">
        <v>340</v>
      </c>
      <c r="C410" s="166"/>
      <c r="D410" s="167"/>
    </row>
    <row r="411" ht="15" customHeight="1">
      <c r="D411" s="169"/>
    </row>
    <row r="412" ht="15" customHeight="1">
      <c r="D412" s="169"/>
    </row>
    <row r="413" spans="1:4" ht="15" customHeight="1">
      <c r="A413" s="170" t="s">
        <v>157</v>
      </c>
      <c r="B413" s="169"/>
      <c r="C413" s="171"/>
      <c r="D413" s="169" t="s">
        <v>179</v>
      </c>
    </row>
    <row r="414" spans="2:4" ht="15" customHeight="1">
      <c r="B414" s="172"/>
      <c r="C414" s="173"/>
      <c r="D414" s="169"/>
    </row>
    <row r="415" spans="2:4" ht="40.5" customHeight="1">
      <c r="B415" s="172"/>
      <c r="C415" s="173"/>
      <c r="D415" s="169"/>
    </row>
    <row r="416" spans="1:4" ht="15" customHeight="1">
      <c r="A416" s="170" t="s">
        <v>159</v>
      </c>
      <c r="B416" s="169"/>
      <c r="C416" s="174"/>
      <c r="D416" s="169" t="s">
        <v>180</v>
      </c>
    </row>
    <row r="417" spans="2:4" ht="30.75" customHeight="1">
      <c r="B417" s="169"/>
      <c r="C417" s="173"/>
      <c r="D417" s="169"/>
    </row>
    <row r="418" spans="1:4" ht="15" customHeight="1">
      <c r="A418" s="170" t="s">
        <v>160</v>
      </c>
      <c r="B418" s="169"/>
      <c r="C418" s="174"/>
      <c r="D418" s="169" t="s">
        <v>180</v>
      </c>
    </row>
    <row r="419" spans="2:4" ht="39" customHeight="1">
      <c r="B419" s="169"/>
      <c r="C419" s="175"/>
      <c r="D419" s="169"/>
    </row>
    <row r="420" spans="1:4" ht="15" customHeight="1">
      <c r="A420" s="177" t="s">
        <v>231</v>
      </c>
      <c r="B420" s="169"/>
      <c r="D420" s="169"/>
    </row>
    <row r="421" ht="15" customHeight="1">
      <c r="D421" s="169"/>
    </row>
    <row r="422" ht="15" customHeight="1">
      <c r="D422" s="169"/>
    </row>
    <row r="423" ht="15" customHeight="1">
      <c r="D423" s="169"/>
    </row>
    <row r="424" ht="15" customHeight="1">
      <c r="D424" s="169"/>
    </row>
    <row r="425" ht="15" customHeight="1">
      <c r="D425" s="169"/>
    </row>
    <row r="426" ht="15" customHeight="1">
      <c r="D426" s="169"/>
    </row>
    <row r="427" ht="15" customHeight="1">
      <c r="D427" s="169"/>
    </row>
    <row r="428" ht="15" customHeight="1">
      <c r="D428" s="169"/>
    </row>
    <row r="429" ht="15" customHeight="1">
      <c r="D429" s="169"/>
    </row>
    <row r="430" ht="15" customHeight="1">
      <c r="D430" s="169"/>
    </row>
    <row r="431" ht="15" customHeight="1">
      <c r="D431" s="169"/>
    </row>
    <row r="432" ht="15" customHeight="1">
      <c r="D432" s="169"/>
    </row>
    <row r="433" ht="15" customHeight="1">
      <c r="D433" s="169"/>
    </row>
    <row r="434" ht="15" customHeight="1">
      <c r="D434" s="169"/>
    </row>
    <row r="435" ht="15" customHeight="1">
      <c r="D435" s="169"/>
    </row>
    <row r="436" ht="15" customHeight="1">
      <c r="D436" s="169"/>
    </row>
  </sheetData>
  <sheetProtection/>
  <mergeCells count="6">
    <mergeCell ref="A1:C1"/>
    <mergeCell ref="A2:C2"/>
    <mergeCell ref="A3:A5"/>
    <mergeCell ref="B3:B5"/>
    <mergeCell ref="C3:C5"/>
    <mergeCell ref="D3:D5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0"/>
  <sheetViews>
    <sheetView zoomScalePageLayoutView="0" workbookViewId="0" topLeftCell="A10">
      <selection activeCell="D57" sqref="D57"/>
    </sheetView>
  </sheetViews>
  <sheetFormatPr defaultColWidth="9.00390625" defaultRowHeight="12.75"/>
  <cols>
    <col min="1" max="1" width="60.25390625" style="0" customWidth="1"/>
    <col min="2" max="2" width="4.625" style="0" customWidth="1"/>
    <col min="3" max="3" width="12.00390625" style="0" customWidth="1"/>
    <col min="4" max="4" width="17.00390625" style="0" customWidth="1"/>
    <col min="5" max="5" width="10.125" style="0" customWidth="1"/>
    <col min="6" max="6" width="10.125" style="115" customWidth="1"/>
    <col min="7" max="7" width="11.875" style="0" customWidth="1"/>
    <col min="9" max="9" width="10.75390625" style="0" customWidth="1"/>
    <col min="10" max="10" width="12.375" style="0" customWidth="1"/>
  </cols>
  <sheetData>
    <row r="1" spans="1:8" ht="12.75">
      <c r="A1" s="236" t="s">
        <v>86</v>
      </c>
      <c r="B1" s="236"/>
      <c r="C1" s="236"/>
      <c r="D1" s="10"/>
      <c r="E1" s="10"/>
      <c r="F1" s="105"/>
      <c r="G1" s="11"/>
      <c r="H1" s="11"/>
    </row>
    <row r="2" spans="1:8" ht="9" customHeight="1">
      <c r="A2" s="237"/>
      <c r="B2" s="237"/>
      <c r="C2" s="237"/>
      <c r="D2" s="11"/>
      <c r="E2" s="11"/>
      <c r="F2" s="105"/>
      <c r="G2" s="11"/>
      <c r="H2" s="11"/>
    </row>
    <row r="3" spans="1:8" ht="12" customHeight="1">
      <c r="A3" s="238" t="s">
        <v>0</v>
      </c>
      <c r="B3" s="240"/>
      <c r="C3" s="242" t="s">
        <v>60</v>
      </c>
      <c r="D3" s="244" t="s">
        <v>4</v>
      </c>
      <c r="E3" s="244"/>
      <c r="F3" s="106"/>
      <c r="G3" s="11"/>
      <c r="H3" s="11"/>
    </row>
    <row r="4" spans="1:8" ht="61.5" customHeight="1">
      <c r="A4" s="239"/>
      <c r="B4" s="241"/>
      <c r="C4" s="243"/>
      <c r="D4" s="12" t="s">
        <v>124</v>
      </c>
      <c r="E4" s="13" t="s">
        <v>125</v>
      </c>
      <c r="F4" s="107"/>
      <c r="G4" s="11"/>
      <c r="H4" s="11"/>
    </row>
    <row r="5" spans="1:8" ht="12" customHeight="1">
      <c r="A5" s="14" t="s">
        <v>57</v>
      </c>
      <c r="B5" s="15" t="s">
        <v>58</v>
      </c>
      <c r="C5" s="16">
        <f>C193</f>
        <v>0</v>
      </c>
      <c r="D5" s="17">
        <f>C5</f>
        <v>0</v>
      </c>
      <c r="E5" s="17"/>
      <c r="F5" s="108"/>
      <c r="G5" s="11"/>
      <c r="H5" s="11"/>
    </row>
    <row r="6" spans="1:8" ht="12" customHeight="1">
      <c r="A6" s="18" t="s">
        <v>59</v>
      </c>
      <c r="B6" s="19" t="s">
        <v>58</v>
      </c>
      <c r="C6" s="20">
        <f>C8+C24+C25+C26+C27+C28+C29+C30</f>
        <v>11383790.030000001</v>
      </c>
      <c r="D6" s="20">
        <f>C6</f>
        <v>11383790.030000001</v>
      </c>
      <c r="E6" s="20"/>
      <c r="F6" s="109"/>
      <c r="G6" s="11"/>
      <c r="H6" s="11"/>
    </row>
    <row r="7" spans="1:8" ht="12" customHeight="1">
      <c r="A7" s="21" t="s">
        <v>4</v>
      </c>
      <c r="B7" s="22" t="s">
        <v>58</v>
      </c>
      <c r="C7" s="23"/>
      <c r="D7" s="23"/>
      <c r="E7" s="23"/>
      <c r="F7" s="104"/>
      <c r="G7" s="11"/>
      <c r="H7" s="11"/>
    </row>
    <row r="8" spans="1:8" ht="12" customHeight="1">
      <c r="A8" s="24" t="s">
        <v>62</v>
      </c>
      <c r="B8" s="22" t="s">
        <v>58</v>
      </c>
      <c r="C8" s="23">
        <f>SUM(C9:C18)</f>
        <v>11361104.040000001</v>
      </c>
      <c r="D8" s="23">
        <f>D9+D10+D11+D12+D13+D14</f>
        <v>11361104.040000001</v>
      </c>
      <c r="E8" s="23"/>
      <c r="F8" s="104"/>
      <c r="G8" s="11"/>
      <c r="H8" s="11"/>
    </row>
    <row r="9" spans="1:8" ht="12" customHeight="1">
      <c r="A9" s="24" t="s">
        <v>186</v>
      </c>
      <c r="B9" s="22"/>
      <c r="C9" s="25">
        <v>4492479.67</v>
      </c>
      <c r="D9" s="25">
        <f aca="true" t="shared" si="0" ref="D9:D14">C9</f>
        <v>4492479.67</v>
      </c>
      <c r="E9" s="25"/>
      <c r="F9" s="104"/>
      <c r="G9" s="11"/>
      <c r="H9" s="11"/>
    </row>
    <row r="10" spans="1:8" ht="12" customHeight="1">
      <c r="A10" s="24" t="s">
        <v>188</v>
      </c>
      <c r="B10" s="22"/>
      <c r="C10" s="25">
        <v>5308020.67</v>
      </c>
      <c r="D10" s="25">
        <f t="shared" si="0"/>
        <v>5308020.67</v>
      </c>
      <c r="E10" s="25"/>
      <c r="F10" s="104"/>
      <c r="G10" s="11"/>
      <c r="H10" s="11"/>
    </row>
    <row r="11" spans="1:8" ht="12" customHeight="1">
      <c r="A11" s="24" t="s">
        <v>189</v>
      </c>
      <c r="B11" s="22"/>
      <c r="C11" s="25">
        <v>594221.4</v>
      </c>
      <c r="D11" s="25">
        <f t="shared" si="0"/>
        <v>594221.4</v>
      </c>
      <c r="E11" s="25"/>
      <c r="F11" s="104"/>
      <c r="G11" s="11"/>
      <c r="H11" s="11"/>
    </row>
    <row r="12" spans="1:8" ht="12" customHeight="1">
      <c r="A12" s="24" t="s">
        <v>187</v>
      </c>
      <c r="B12" s="22"/>
      <c r="C12" s="25">
        <v>966382.3</v>
      </c>
      <c r="D12" s="25">
        <f t="shared" si="0"/>
        <v>966382.3</v>
      </c>
      <c r="E12" s="25"/>
      <c r="F12" s="104"/>
      <c r="G12" s="11"/>
      <c r="H12" s="11"/>
    </row>
    <row r="13" spans="1:8" ht="12" customHeight="1" hidden="1">
      <c r="A13" s="24" t="s">
        <v>121</v>
      </c>
      <c r="B13" s="22"/>
      <c r="C13" s="25"/>
      <c r="D13" s="25">
        <f t="shared" si="0"/>
        <v>0</v>
      </c>
      <c r="E13" s="25"/>
      <c r="F13" s="104"/>
      <c r="G13" s="11"/>
      <c r="H13" s="11"/>
    </row>
    <row r="14" spans="1:8" ht="12" customHeight="1" hidden="1">
      <c r="A14" s="24" t="s">
        <v>126</v>
      </c>
      <c r="B14" s="22"/>
      <c r="C14" s="25"/>
      <c r="D14" s="25">
        <f t="shared" si="0"/>
        <v>0</v>
      </c>
      <c r="E14" s="25"/>
      <c r="F14" s="104"/>
      <c r="G14" s="11"/>
      <c r="H14" s="11"/>
    </row>
    <row r="15" spans="1:8" ht="12" customHeight="1" hidden="1">
      <c r="A15" s="24" t="s">
        <v>127</v>
      </c>
      <c r="B15" s="22"/>
      <c r="C15" s="25"/>
      <c r="D15" s="25"/>
      <c r="E15" s="25"/>
      <c r="F15" s="104"/>
      <c r="G15" s="11"/>
      <c r="H15" s="11"/>
    </row>
    <row r="16" spans="1:8" ht="12" customHeight="1" hidden="1">
      <c r="A16" s="24" t="s">
        <v>128</v>
      </c>
      <c r="B16" s="22"/>
      <c r="C16" s="25"/>
      <c r="D16" s="25"/>
      <c r="E16" s="25"/>
      <c r="F16" s="104"/>
      <c r="G16" s="11"/>
      <c r="H16" s="11"/>
    </row>
    <row r="17" spans="1:8" ht="12" customHeight="1" hidden="1">
      <c r="A17" s="24" t="s">
        <v>129</v>
      </c>
      <c r="B17" s="22"/>
      <c r="C17" s="25"/>
      <c r="D17" s="25"/>
      <c r="E17" s="25"/>
      <c r="F17" s="104"/>
      <c r="G17" s="11"/>
      <c r="H17" s="11"/>
    </row>
    <row r="18" spans="1:8" ht="12" customHeight="1" hidden="1">
      <c r="A18" s="24" t="s">
        <v>130</v>
      </c>
      <c r="B18" s="22"/>
      <c r="C18" s="25"/>
      <c r="D18" s="25"/>
      <c r="E18" s="25"/>
      <c r="F18" s="104"/>
      <c r="G18" s="11"/>
      <c r="H18" s="11"/>
    </row>
    <row r="19" spans="1:8" ht="12" customHeight="1">
      <c r="A19" s="24" t="s">
        <v>131</v>
      </c>
      <c r="B19" s="22"/>
      <c r="C19" s="23">
        <f>C61</f>
        <v>8581000</v>
      </c>
      <c r="D19" s="23">
        <f>C19</f>
        <v>8581000</v>
      </c>
      <c r="E19" s="23"/>
      <c r="F19" s="104"/>
      <c r="G19" s="11"/>
      <c r="H19" s="11"/>
    </row>
    <row r="20" spans="1:8" ht="12" customHeight="1">
      <c r="A20" s="24" t="s">
        <v>132</v>
      </c>
      <c r="B20" s="22"/>
      <c r="C20" s="23">
        <f>C49</f>
        <v>579038</v>
      </c>
      <c r="D20" s="23">
        <f>C20</f>
        <v>579038</v>
      </c>
      <c r="E20" s="23"/>
      <c r="F20" s="104"/>
      <c r="G20" s="11"/>
      <c r="H20" s="11"/>
    </row>
    <row r="21" spans="1:8" ht="12" customHeight="1">
      <c r="A21" s="24" t="s">
        <v>133</v>
      </c>
      <c r="B21" s="22"/>
      <c r="C21" s="23"/>
      <c r="D21" s="23">
        <f>C21</f>
        <v>0</v>
      </c>
      <c r="E21" s="23"/>
      <c r="F21" s="104"/>
      <c r="G21" s="11"/>
      <c r="H21" s="11"/>
    </row>
    <row r="22" spans="1:8" ht="12" customHeight="1">
      <c r="A22" s="24" t="s">
        <v>134</v>
      </c>
      <c r="B22" s="22"/>
      <c r="C22" s="23"/>
      <c r="D22" s="23">
        <f>C22</f>
        <v>0</v>
      </c>
      <c r="E22" s="23"/>
      <c r="F22" s="104"/>
      <c r="G22" s="11"/>
      <c r="H22" s="11"/>
    </row>
    <row r="23" spans="1:8" ht="12" customHeight="1">
      <c r="A23" s="24" t="s">
        <v>92</v>
      </c>
      <c r="B23" s="22"/>
      <c r="C23" s="23">
        <f>C74</f>
        <v>2201066.04</v>
      </c>
      <c r="D23" s="23">
        <f>C23</f>
        <v>2201066.04</v>
      </c>
      <c r="E23" s="23"/>
      <c r="F23" s="104"/>
      <c r="G23" s="11"/>
      <c r="H23" s="11"/>
    </row>
    <row r="24" spans="1:8" ht="12" customHeight="1">
      <c r="A24" s="21" t="s">
        <v>105</v>
      </c>
      <c r="B24" s="22"/>
      <c r="C24" s="23"/>
      <c r="D24" s="23"/>
      <c r="E24" s="23"/>
      <c r="F24" s="104"/>
      <c r="G24" s="11"/>
      <c r="H24" s="11"/>
    </row>
    <row r="25" spans="1:8" ht="12" customHeight="1">
      <c r="A25" s="21" t="s">
        <v>135</v>
      </c>
      <c r="B25" s="22"/>
      <c r="C25" s="23">
        <f>C107</f>
        <v>0</v>
      </c>
      <c r="D25" s="23">
        <f>C25</f>
        <v>0</v>
      </c>
      <c r="E25" s="23"/>
      <c r="F25" s="104"/>
      <c r="G25" s="11"/>
      <c r="H25" s="11"/>
    </row>
    <row r="26" spans="1:8" ht="12" customHeight="1">
      <c r="A26" s="24" t="s">
        <v>61</v>
      </c>
      <c r="B26" s="22" t="s">
        <v>58</v>
      </c>
      <c r="C26" s="23">
        <f>C129</f>
        <v>0</v>
      </c>
      <c r="D26" s="23">
        <v>0</v>
      </c>
      <c r="E26" s="23"/>
      <c r="F26" s="104"/>
      <c r="G26" s="11"/>
      <c r="H26" s="11"/>
    </row>
    <row r="27" spans="1:8" ht="12" customHeight="1">
      <c r="A27" s="24" t="s">
        <v>63</v>
      </c>
      <c r="B27" s="22" t="s">
        <v>58</v>
      </c>
      <c r="C27" s="23">
        <f>C144</f>
        <v>0</v>
      </c>
      <c r="D27" s="23">
        <v>0</v>
      </c>
      <c r="E27" s="23"/>
      <c r="F27" s="104"/>
      <c r="G27" s="11"/>
      <c r="H27" s="11"/>
    </row>
    <row r="28" spans="1:8" ht="12" customHeight="1">
      <c r="A28" s="24" t="s">
        <v>93</v>
      </c>
      <c r="B28" s="22"/>
      <c r="C28" s="26"/>
      <c r="D28" s="26">
        <f>C28</f>
        <v>0</v>
      </c>
      <c r="E28" s="26"/>
      <c r="F28" s="110"/>
      <c r="G28" s="11"/>
      <c r="H28" s="11"/>
    </row>
    <row r="29" spans="1:8" ht="12" customHeight="1">
      <c r="A29" s="21" t="s">
        <v>64</v>
      </c>
      <c r="B29" s="22" t="s">
        <v>58</v>
      </c>
      <c r="C29" s="23">
        <f>C163</f>
        <v>22685.99</v>
      </c>
      <c r="D29" s="23">
        <f>C29</f>
        <v>22685.99</v>
      </c>
      <c r="E29" s="23"/>
      <c r="F29" s="104"/>
      <c r="G29" s="11"/>
      <c r="H29" s="11"/>
    </row>
    <row r="30" spans="1:8" ht="12" customHeight="1">
      <c r="A30" s="24" t="s">
        <v>65</v>
      </c>
      <c r="B30" s="22" t="s">
        <v>58</v>
      </c>
      <c r="C30" s="23">
        <f>C178</f>
        <v>0</v>
      </c>
      <c r="D30" s="23">
        <v>0</v>
      </c>
      <c r="E30" s="23"/>
      <c r="F30" s="104"/>
      <c r="G30" s="11"/>
      <c r="H30" s="11"/>
    </row>
    <row r="31" spans="1:8" ht="12" customHeight="1">
      <c r="A31" s="27" t="s">
        <v>66</v>
      </c>
      <c r="B31" s="19"/>
      <c r="C31" s="20">
        <f>C33+C37+C49+C61+C74++C107+C121+C129+C144+C159+C163+C178+C193</f>
        <v>11383790.03</v>
      </c>
      <c r="D31" s="20">
        <f>C31</f>
        <v>11383790.03</v>
      </c>
      <c r="E31" s="20"/>
      <c r="F31" s="109"/>
      <c r="G31" s="11"/>
      <c r="H31" s="11"/>
    </row>
    <row r="32" spans="1:8" ht="12" customHeight="1">
      <c r="A32" s="21" t="s">
        <v>4</v>
      </c>
      <c r="B32" s="22" t="s">
        <v>58</v>
      </c>
      <c r="C32" s="23"/>
      <c r="D32" s="23"/>
      <c r="E32" s="23"/>
      <c r="F32" s="104"/>
      <c r="G32" s="11"/>
      <c r="H32" s="11"/>
    </row>
    <row r="33" spans="1:8" ht="12" customHeight="1">
      <c r="A33" s="28" t="s">
        <v>136</v>
      </c>
      <c r="B33" s="29"/>
      <c r="C33" s="30">
        <f>SUM(C35)</f>
        <v>0</v>
      </c>
      <c r="D33" s="30">
        <f>C33</f>
        <v>0</v>
      </c>
      <c r="E33" s="30"/>
      <c r="F33" s="104"/>
      <c r="G33" s="11"/>
      <c r="H33" s="11"/>
    </row>
    <row r="34" spans="1:8" ht="12" customHeight="1">
      <c r="A34" s="24" t="s">
        <v>43</v>
      </c>
      <c r="B34" s="22"/>
      <c r="C34" s="23"/>
      <c r="D34" s="23"/>
      <c r="E34" s="23"/>
      <c r="F34" s="104"/>
      <c r="G34" s="11"/>
      <c r="H34" s="11"/>
    </row>
    <row r="35" spans="1:8" ht="12" customHeight="1">
      <c r="A35" s="24" t="s">
        <v>101</v>
      </c>
      <c r="B35" s="22">
        <v>340</v>
      </c>
      <c r="C35" s="25"/>
      <c r="D35" s="25">
        <f>C35</f>
        <v>0</v>
      </c>
      <c r="E35" s="25"/>
      <c r="F35" s="104"/>
      <c r="G35" s="11"/>
      <c r="H35" s="11"/>
    </row>
    <row r="36" spans="1:8" ht="12" customHeight="1">
      <c r="A36" s="31" t="s">
        <v>94</v>
      </c>
      <c r="B36" s="22"/>
      <c r="C36" s="23">
        <f>SUM(C35)</f>
        <v>0</v>
      </c>
      <c r="D36" s="23">
        <f>C36</f>
        <v>0</v>
      </c>
      <c r="E36" s="23"/>
      <c r="F36" s="104"/>
      <c r="G36" s="11"/>
      <c r="H36" s="11"/>
    </row>
    <row r="37" spans="1:8" ht="12" customHeight="1">
      <c r="A37" s="28" t="s">
        <v>137</v>
      </c>
      <c r="B37" s="29"/>
      <c r="C37" s="30">
        <f>SUM(C39:C47)</f>
        <v>0</v>
      </c>
      <c r="D37" s="30">
        <f>C37</f>
        <v>0</v>
      </c>
      <c r="E37" s="30"/>
      <c r="F37" s="104"/>
      <c r="G37" s="11"/>
      <c r="H37" s="11"/>
    </row>
    <row r="38" spans="1:8" ht="12" customHeight="1">
      <c r="A38" s="24" t="s">
        <v>43</v>
      </c>
      <c r="B38" s="22"/>
      <c r="C38" s="23"/>
      <c r="D38" s="23"/>
      <c r="E38" s="23"/>
      <c r="F38" s="104"/>
      <c r="G38" s="11"/>
      <c r="H38" s="11"/>
    </row>
    <row r="39" spans="1:8" ht="12" customHeight="1">
      <c r="A39" s="24" t="s">
        <v>95</v>
      </c>
      <c r="B39" s="22">
        <v>211</v>
      </c>
      <c r="C39" s="25"/>
      <c r="D39" s="25">
        <f>C39</f>
        <v>0</v>
      </c>
      <c r="E39" s="25"/>
      <c r="F39" s="104"/>
      <c r="G39" s="11"/>
      <c r="H39" s="11"/>
    </row>
    <row r="40" spans="1:8" ht="12" customHeight="1">
      <c r="A40" s="24" t="s">
        <v>96</v>
      </c>
      <c r="B40" s="22">
        <v>212</v>
      </c>
      <c r="C40" s="32"/>
      <c r="D40" s="32"/>
      <c r="E40" s="25"/>
      <c r="F40" s="104"/>
      <c r="G40" s="11"/>
      <c r="H40" s="11"/>
    </row>
    <row r="41" spans="1:8" ht="12" customHeight="1">
      <c r="A41" s="24" t="s">
        <v>97</v>
      </c>
      <c r="B41" s="22">
        <v>213</v>
      </c>
      <c r="C41" s="25"/>
      <c r="D41" s="25">
        <f>C41</f>
        <v>0</v>
      </c>
      <c r="E41" s="25"/>
      <c r="F41" s="104"/>
      <c r="G41" s="11"/>
      <c r="H41" s="11"/>
    </row>
    <row r="42" spans="1:8" ht="12" customHeight="1">
      <c r="A42" s="24" t="s">
        <v>70</v>
      </c>
      <c r="B42" s="22">
        <v>221</v>
      </c>
      <c r="C42" s="25"/>
      <c r="D42" s="25"/>
      <c r="E42" s="25"/>
      <c r="F42" s="104"/>
      <c r="G42" s="11"/>
      <c r="H42" s="11"/>
    </row>
    <row r="43" spans="1:8" ht="12" customHeight="1">
      <c r="A43" s="24" t="s">
        <v>71</v>
      </c>
      <c r="B43" s="22">
        <v>222</v>
      </c>
      <c r="C43" s="25"/>
      <c r="D43" s="25"/>
      <c r="E43" s="25"/>
      <c r="F43" s="104"/>
      <c r="G43" s="11"/>
      <c r="H43" s="11"/>
    </row>
    <row r="44" spans="1:8" ht="12" customHeight="1">
      <c r="A44" s="24" t="s">
        <v>98</v>
      </c>
      <c r="B44" s="22">
        <v>225</v>
      </c>
      <c r="C44" s="25"/>
      <c r="D44" s="25"/>
      <c r="E44" s="25"/>
      <c r="F44" s="104"/>
      <c r="G44" s="11"/>
      <c r="H44" s="11"/>
    </row>
    <row r="45" spans="1:8" ht="12" customHeight="1">
      <c r="A45" s="24" t="s">
        <v>99</v>
      </c>
      <c r="B45" s="22">
        <v>226</v>
      </c>
      <c r="C45" s="25"/>
      <c r="D45" s="25"/>
      <c r="E45" s="25"/>
      <c r="F45" s="104"/>
      <c r="G45" s="11"/>
      <c r="H45" s="11"/>
    </row>
    <row r="46" spans="1:8" ht="12" customHeight="1">
      <c r="A46" s="24" t="s">
        <v>100</v>
      </c>
      <c r="B46" s="22">
        <v>310</v>
      </c>
      <c r="C46" s="25"/>
      <c r="D46" s="25"/>
      <c r="E46" s="25"/>
      <c r="F46" s="104"/>
      <c r="G46" s="11"/>
      <c r="H46" s="11"/>
    </row>
    <row r="47" spans="1:8" ht="12" customHeight="1">
      <c r="A47" s="24" t="s">
        <v>101</v>
      </c>
      <c r="B47" s="22">
        <v>340</v>
      </c>
      <c r="C47" s="25"/>
      <c r="D47" s="25"/>
      <c r="E47" s="25"/>
      <c r="F47" s="104"/>
      <c r="G47" s="11"/>
      <c r="H47" s="11"/>
    </row>
    <row r="48" spans="1:8" ht="12" customHeight="1">
      <c r="A48" s="31" t="s">
        <v>94</v>
      </c>
      <c r="B48" s="22"/>
      <c r="C48" s="23">
        <f>SUM(C39:C47)</f>
        <v>0</v>
      </c>
      <c r="D48" s="23">
        <f>C48</f>
        <v>0</v>
      </c>
      <c r="E48" s="23"/>
      <c r="F48" s="45" t="s">
        <v>183</v>
      </c>
      <c r="G48" s="116"/>
      <c r="H48" s="11"/>
    </row>
    <row r="49" spans="1:8" ht="12" customHeight="1">
      <c r="A49" s="28" t="s">
        <v>138</v>
      </c>
      <c r="B49" s="29"/>
      <c r="C49" s="30">
        <f>SUM(C51:C59)</f>
        <v>579038</v>
      </c>
      <c r="D49" s="30">
        <f>C49</f>
        <v>579038</v>
      </c>
      <c r="E49" s="30"/>
      <c r="F49" s="104">
        <f aca="true" t="shared" si="1" ref="F49:F67">C49-G49</f>
        <v>579038</v>
      </c>
      <c r="G49" s="11">
        <f>G57</f>
        <v>0</v>
      </c>
      <c r="H49" s="11"/>
    </row>
    <row r="50" spans="1:8" ht="12" customHeight="1">
      <c r="A50" s="24" t="s">
        <v>43</v>
      </c>
      <c r="B50" s="22"/>
      <c r="C50" s="23"/>
      <c r="D50" s="23"/>
      <c r="E50" s="23"/>
      <c r="F50" s="104">
        <f t="shared" si="1"/>
        <v>0</v>
      </c>
      <c r="G50" s="11"/>
      <c r="H50" s="11"/>
    </row>
    <row r="51" spans="1:8" ht="12" customHeight="1">
      <c r="A51" s="24" t="s">
        <v>95</v>
      </c>
      <c r="B51" s="22">
        <v>211</v>
      </c>
      <c r="C51" s="25"/>
      <c r="D51" s="25"/>
      <c r="E51" s="25"/>
      <c r="F51" s="104">
        <f t="shared" si="1"/>
        <v>0</v>
      </c>
      <c r="G51" s="11"/>
      <c r="H51" s="11"/>
    </row>
    <row r="52" spans="1:8" ht="12" customHeight="1">
      <c r="A52" s="24" t="s">
        <v>96</v>
      </c>
      <c r="B52" s="22">
        <v>212</v>
      </c>
      <c r="C52" s="25"/>
      <c r="D52" s="25"/>
      <c r="E52" s="25"/>
      <c r="F52" s="104">
        <f t="shared" si="1"/>
        <v>0</v>
      </c>
      <c r="G52" s="11"/>
      <c r="H52" s="11"/>
    </row>
    <row r="53" spans="1:8" ht="12" customHeight="1">
      <c r="A53" s="24" t="s">
        <v>97</v>
      </c>
      <c r="B53" s="22">
        <v>213</v>
      </c>
      <c r="C53" s="25"/>
      <c r="D53" s="25"/>
      <c r="E53" s="25"/>
      <c r="F53" s="104">
        <f t="shared" si="1"/>
        <v>0</v>
      </c>
      <c r="G53" s="11"/>
      <c r="H53" s="11"/>
    </row>
    <row r="54" spans="1:8" ht="12" customHeight="1">
      <c r="A54" s="24" t="s">
        <v>70</v>
      </c>
      <c r="B54" s="22">
        <v>221</v>
      </c>
      <c r="C54" s="25"/>
      <c r="D54" s="25"/>
      <c r="E54" s="25"/>
      <c r="F54" s="104">
        <f t="shared" si="1"/>
        <v>0</v>
      </c>
      <c r="G54" s="11"/>
      <c r="H54" s="11"/>
    </row>
    <row r="55" spans="1:8" ht="12" customHeight="1">
      <c r="A55" s="24" t="s">
        <v>71</v>
      </c>
      <c r="B55" s="22">
        <v>222</v>
      </c>
      <c r="C55" s="25"/>
      <c r="D55" s="25"/>
      <c r="E55" s="25"/>
      <c r="F55" s="104">
        <f t="shared" si="1"/>
        <v>0</v>
      </c>
      <c r="G55" s="11"/>
      <c r="H55" s="11"/>
    </row>
    <row r="56" spans="1:8" ht="12" customHeight="1">
      <c r="A56" s="24" t="s">
        <v>98</v>
      </c>
      <c r="B56" s="22">
        <v>225</v>
      </c>
      <c r="C56" s="25"/>
      <c r="D56" s="25"/>
      <c r="E56" s="25"/>
      <c r="F56" s="104">
        <f t="shared" si="1"/>
        <v>0</v>
      </c>
      <c r="G56" s="11"/>
      <c r="H56" s="11"/>
    </row>
    <row r="57" spans="1:8" ht="12" customHeight="1">
      <c r="A57" s="24" t="s">
        <v>99</v>
      </c>
      <c r="B57" s="22">
        <v>226</v>
      </c>
      <c r="C57" s="25">
        <v>579038</v>
      </c>
      <c r="D57" s="25">
        <f>C57</f>
        <v>579038</v>
      </c>
      <c r="E57" s="25"/>
      <c r="F57" s="104">
        <f t="shared" si="1"/>
        <v>579038</v>
      </c>
      <c r="G57" s="11"/>
      <c r="H57" s="11"/>
    </row>
    <row r="58" spans="1:8" ht="12" customHeight="1">
      <c r="A58" s="24" t="s">
        <v>100</v>
      </c>
      <c r="B58" s="22">
        <v>310</v>
      </c>
      <c r="C58" s="25"/>
      <c r="D58" s="25"/>
      <c r="E58" s="25"/>
      <c r="F58" s="104">
        <f t="shared" si="1"/>
        <v>0</v>
      </c>
      <c r="G58" s="11"/>
      <c r="H58" s="11"/>
    </row>
    <row r="59" spans="1:8" ht="12" customHeight="1">
      <c r="A59" s="24" t="s">
        <v>101</v>
      </c>
      <c r="B59" s="22">
        <v>340</v>
      </c>
      <c r="C59" s="25"/>
      <c r="D59" s="25"/>
      <c r="E59" s="25"/>
      <c r="F59" s="104">
        <f t="shared" si="1"/>
        <v>0</v>
      </c>
      <c r="G59" s="11"/>
      <c r="H59" s="11"/>
    </row>
    <row r="60" spans="1:8" ht="12" customHeight="1">
      <c r="A60" s="31" t="s">
        <v>94</v>
      </c>
      <c r="B60" s="22"/>
      <c r="C60" s="23">
        <f>SUM(C51:C59)</f>
        <v>579038</v>
      </c>
      <c r="D60" s="23">
        <f>C60</f>
        <v>579038</v>
      </c>
      <c r="E60" s="23"/>
      <c r="F60" s="104">
        <f t="shared" si="1"/>
        <v>579038</v>
      </c>
      <c r="G60" s="11">
        <f>G57</f>
        <v>0</v>
      </c>
      <c r="H60" s="11"/>
    </row>
    <row r="61" spans="1:10" ht="12" customHeight="1">
      <c r="A61" s="28" t="s">
        <v>139</v>
      </c>
      <c r="B61" s="29"/>
      <c r="C61" s="30">
        <f>SUM(C63:C72)</f>
        <v>8581000</v>
      </c>
      <c r="D61" s="30">
        <f>C61</f>
        <v>8581000</v>
      </c>
      <c r="E61" s="30"/>
      <c r="F61" s="104">
        <f>C61-G61</f>
        <v>8581000</v>
      </c>
      <c r="G61" s="11">
        <f>SUM(G62:G72)</f>
        <v>0</v>
      </c>
      <c r="H61" s="11"/>
      <c r="I61">
        <v>9384600</v>
      </c>
      <c r="J61" s="101">
        <f>I61-C61</f>
        <v>803600</v>
      </c>
    </row>
    <row r="62" spans="1:8" ht="12" customHeight="1">
      <c r="A62" s="24" t="s">
        <v>43</v>
      </c>
      <c r="B62" s="22"/>
      <c r="C62" s="23"/>
      <c r="D62" s="23"/>
      <c r="E62" s="23"/>
      <c r="F62" s="104">
        <f t="shared" si="1"/>
        <v>0</v>
      </c>
      <c r="G62" s="11"/>
      <c r="H62" s="11"/>
    </row>
    <row r="63" spans="1:8" ht="12" customHeight="1">
      <c r="A63" s="24" t="s">
        <v>95</v>
      </c>
      <c r="B63" s="22">
        <v>211</v>
      </c>
      <c r="C63" s="25">
        <v>5786728</v>
      </c>
      <c r="D63" s="25">
        <f>C63</f>
        <v>5786728</v>
      </c>
      <c r="E63" s="25"/>
      <c r="F63" s="117">
        <f t="shared" si="1"/>
        <v>5786728</v>
      </c>
      <c r="G63" s="11"/>
      <c r="H63" s="11"/>
    </row>
    <row r="64" spans="1:8" ht="12" customHeight="1">
      <c r="A64" s="24" t="s">
        <v>96</v>
      </c>
      <c r="B64" s="22">
        <v>212</v>
      </c>
      <c r="C64" s="25"/>
      <c r="D64" s="25"/>
      <c r="E64" s="25"/>
      <c r="F64" s="104">
        <f t="shared" si="1"/>
        <v>0</v>
      </c>
      <c r="G64" s="11"/>
      <c r="H64" s="11"/>
    </row>
    <row r="65" spans="1:8" ht="12" customHeight="1">
      <c r="A65" s="24" t="s">
        <v>97</v>
      </c>
      <c r="B65" s="22">
        <v>213</v>
      </c>
      <c r="C65" s="25">
        <v>1747592</v>
      </c>
      <c r="D65" s="25">
        <f>C65</f>
        <v>1747592</v>
      </c>
      <c r="E65" s="25"/>
      <c r="F65" s="117">
        <f t="shared" si="1"/>
        <v>1747592</v>
      </c>
      <c r="G65" s="11"/>
      <c r="H65" s="11"/>
    </row>
    <row r="66" spans="1:8" ht="12" customHeight="1">
      <c r="A66" s="24" t="s">
        <v>70</v>
      </c>
      <c r="B66" s="22">
        <v>221</v>
      </c>
      <c r="C66" s="25"/>
      <c r="D66" s="25"/>
      <c r="E66" s="25"/>
      <c r="F66" s="104">
        <f t="shared" si="1"/>
        <v>0</v>
      </c>
      <c r="G66" s="11"/>
      <c r="H66" s="11"/>
    </row>
    <row r="67" spans="1:8" ht="12" customHeight="1">
      <c r="A67" s="24" t="s">
        <v>71</v>
      </c>
      <c r="B67" s="22">
        <v>222</v>
      </c>
      <c r="C67" s="25"/>
      <c r="D67" s="25"/>
      <c r="E67" s="25"/>
      <c r="F67" s="104">
        <f t="shared" si="1"/>
        <v>0</v>
      </c>
      <c r="G67" s="11"/>
      <c r="H67" s="11"/>
    </row>
    <row r="68" spans="1:8" ht="12" customHeight="1">
      <c r="A68" s="24" t="s">
        <v>98</v>
      </c>
      <c r="B68" s="22">
        <v>225</v>
      </c>
      <c r="C68" s="25">
        <v>798000</v>
      </c>
      <c r="D68" s="25">
        <f>C68</f>
        <v>798000</v>
      </c>
      <c r="E68" s="25"/>
      <c r="F68" s="104">
        <f>C68-G68</f>
        <v>798000</v>
      </c>
      <c r="G68" s="11"/>
      <c r="H68" s="11"/>
    </row>
    <row r="69" spans="1:8" ht="12" customHeight="1">
      <c r="A69" s="24" t="s">
        <v>99</v>
      </c>
      <c r="B69" s="22">
        <v>226</v>
      </c>
      <c r="C69" s="25">
        <v>48680</v>
      </c>
      <c r="D69" s="25">
        <f>C69</f>
        <v>48680</v>
      </c>
      <c r="E69" s="25"/>
      <c r="F69" s="117">
        <f aca="true" t="shared" si="2" ref="F69:F105">C69-G69</f>
        <v>48680</v>
      </c>
      <c r="G69" s="105"/>
      <c r="H69" s="11"/>
    </row>
    <row r="70" spans="1:8" ht="12" customHeight="1">
      <c r="A70" s="24" t="s">
        <v>103</v>
      </c>
      <c r="B70" s="22">
        <v>290</v>
      </c>
      <c r="C70" s="25"/>
      <c r="D70" s="25"/>
      <c r="E70" s="25"/>
      <c r="F70" s="104">
        <f t="shared" si="2"/>
        <v>0</v>
      </c>
      <c r="G70" s="105"/>
      <c r="H70" s="11"/>
    </row>
    <row r="71" spans="1:8" ht="12" customHeight="1">
      <c r="A71" s="24" t="s">
        <v>100</v>
      </c>
      <c r="B71" s="22">
        <v>310</v>
      </c>
      <c r="C71" s="25">
        <v>100000</v>
      </c>
      <c r="D71" s="25">
        <f>C71</f>
        <v>100000</v>
      </c>
      <c r="E71" s="25"/>
      <c r="F71" s="117">
        <f t="shared" si="2"/>
        <v>100000</v>
      </c>
      <c r="G71" s="105"/>
      <c r="H71" s="118"/>
    </row>
    <row r="72" spans="1:8" ht="12" customHeight="1">
      <c r="A72" s="24" t="s">
        <v>101</v>
      </c>
      <c r="B72" s="22">
        <v>340</v>
      </c>
      <c r="C72" s="25">
        <v>100000</v>
      </c>
      <c r="D72" s="25">
        <f>C72</f>
        <v>100000</v>
      </c>
      <c r="E72" s="25"/>
      <c r="F72" s="117">
        <f t="shared" si="2"/>
        <v>100000</v>
      </c>
      <c r="G72" s="105"/>
      <c r="H72" s="11"/>
    </row>
    <row r="73" spans="1:8" ht="12" customHeight="1">
      <c r="A73" s="31" t="s">
        <v>94</v>
      </c>
      <c r="B73" s="22"/>
      <c r="C73" s="23">
        <f>SUM(C63:C72)</f>
        <v>8581000</v>
      </c>
      <c r="D73" s="23">
        <f>C73</f>
        <v>8581000</v>
      </c>
      <c r="E73" s="23"/>
      <c r="F73" s="104">
        <f t="shared" si="2"/>
        <v>8581000</v>
      </c>
      <c r="G73" s="11">
        <f>SUM(G62:G72)</f>
        <v>0</v>
      </c>
      <c r="H73" s="11"/>
    </row>
    <row r="74" spans="1:10" ht="12" customHeight="1">
      <c r="A74" s="28" t="s">
        <v>92</v>
      </c>
      <c r="B74" s="29"/>
      <c r="C74" s="33">
        <f>C76+C78+C79+C80+C81++C83+C88+C93+C97+C102</f>
        <v>2201066.04</v>
      </c>
      <c r="D74" s="33">
        <f>C74</f>
        <v>2201066.04</v>
      </c>
      <c r="E74" s="33"/>
      <c r="F74" s="104">
        <f t="shared" si="2"/>
        <v>2201066.04</v>
      </c>
      <c r="G74" s="11">
        <f>G76+G78+G79+G81+G83+G88+G93+G97+G102</f>
        <v>0</v>
      </c>
      <c r="H74" s="11"/>
      <c r="I74">
        <f>I76+I77+I78+I79</f>
        <v>1453496.98</v>
      </c>
      <c r="J74" s="101">
        <f>C74-I74</f>
        <v>747569.06</v>
      </c>
    </row>
    <row r="75" spans="1:8" ht="12" customHeight="1">
      <c r="A75" s="24" t="s">
        <v>43</v>
      </c>
      <c r="B75" s="22"/>
      <c r="C75" s="23"/>
      <c r="D75" s="23"/>
      <c r="E75" s="23"/>
      <c r="F75" s="104">
        <f t="shared" si="2"/>
        <v>0</v>
      </c>
      <c r="G75" s="11"/>
      <c r="H75" s="11"/>
    </row>
    <row r="76" spans="1:9" ht="12" customHeight="1">
      <c r="A76" s="34" t="s">
        <v>67</v>
      </c>
      <c r="B76" s="22">
        <v>211</v>
      </c>
      <c r="C76" s="25">
        <v>375583.64</v>
      </c>
      <c r="D76" s="25">
        <f>C76</f>
        <v>375583.64</v>
      </c>
      <c r="E76" s="25"/>
      <c r="F76" s="104">
        <f t="shared" si="2"/>
        <v>375583.64</v>
      </c>
      <c r="G76" s="11"/>
      <c r="H76" s="11"/>
      <c r="I76">
        <v>424700</v>
      </c>
    </row>
    <row r="77" spans="1:9" ht="12" customHeight="1">
      <c r="A77" s="34" t="s">
        <v>68</v>
      </c>
      <c r="B77" s="35">
        <v>212</v>
      </c>
      <c r="C77" s="25"/>
      <c r="D77" s="25"/>
      <c r="E77" s="25"/>
      <c r="F77" s="104">
        <f t="shared" si="2"/>
        <v>0</v>
      </c>
      <c r="G77" s="11"/>
      <c r="H77" s="11"/>
      <c r="I77">
        <v>4720</v>
      </c>
    </row>
    <row r="78" spans="1:9" ht="12" customHeight="1">
      <c r="A78" s="36" t="s">
        <v>69</v>
      </c>
      <c r="B78" s="35">
        <v>213</v>
      </c>
      <c r="C78" s="25">
        <v>113426.36</v>
      </c>
      <c r="D78" s="25">
        <f>C78</f>
        <v>113426.36</v>
      </c>
      <c r="E78" s="25"/>
      <c r="F78" s="104">
        <f t="shared" si="2"/>
        <v>113426.36</v>
      </c>
      <c r="G78" s="11"/>
      <c r="H78" s="11"/>
      <c r="I78">
        <v>183519</v>
      </c>
    </row>
    <row r="79" spans="1:9" ht="12" customHeight="1">
      <c r="A79" s="34" t="s">
        <v>70</v>
      </c>
      <c r="B79" s="35">
        <v>221</v>
      </c>
      <c r="C79" s="25">
        <v>5239</v>
      </c>
      <c r="D79" s="25">
        <f>C79</f>
        <v>5239</v>
      </c>
      <c r="E79" s="25"/>
      <c r="F79" s="117">
        <f t="shared" si="2"/>
        <v>5239</v>
      </c>
      <c r="G79" s="11"/>
      <c r="H79" s="11"/>
      <c r="I79">
        <v>840557.98</v>
      </c>
    </row>
    <row r="80" spans="1:8" ht="12" customHeight="1">
      <c r="A80" s="34" t="s">
        <v>71</v>
      </c>
      <c r="B80" s="35">
        <v>222</v>
      </c>
      <c r="C80" s="25"/>
      <c r="D80" s="25"/>
      <c r="E80" s="25"/>
      <c r="F80" s="104">
        <f t="shared" si="2"/>
        <v>0</v>
      </c>
      <c r="G80" s="11"/>
      <c r="H80" s="11"/>
    </row>
    <row r="81" spans="1:8" ht="12" customHeight="1">
      <c r="A81" s="34" t="s">
        <v>72</v>
      </c>
      <c r="B81" s="35">
        <v>223</v>
      </c>
      <c r="C81" s="25">
        <v>1355936.16</v>
      </c>
      <c r="D81" s="25">
        <f>C81</f>
        <v>1355936.16</v>
      </c>
      <c r="E81" s="25"/>
      <c r="F81" s="117">
        <f t="shared" si="2"/>
        <v>1355936.16</v>
      </c>
      <c r="G81" s="11"/>
      <c r="H81" s="11"/>
    </row>
    <row r="82" spans="1:8" ht="12" customHeight="1">
      <c r="A82" s="34" t="s">
        <v>102</v>
      </c>
      <c r="B82" s="35">
        <v>224</v>
      </c>
      <c r="C82" s="25"/>
      <c r="D82" s="25"/>
      <c r="E82" s="25"/>
      <c r="F82" s="104">
        <f t="shared" si="2"/>
        <v>0</v>
      </c>
      <c r="G82" s="11"/>
      <c r="H82" s="11"/>
    </row>
    <row r="83" spans="1:8" ht="12" customHeight="1">
      <c r="A83" s="36" t="s">
        <v>87</v>
      </c>
      <c r="B83" s="35">
        <v>225</v>
      </c>
      <c r="C83" s="25">
        <f>C85+C86+C87</f>
        <v>182758</v>
      </c>
      <c r="D83" s="25">
        <f>C83</f>
        <v>182758</v>
      </c>
      <c r="E83" s="25"/>
      <c r="F83" s="104">
        <f t="shared" si="2"/>
        <v>182758</v>
      </c>
      <c r="G83" s="11"/>
      <c r="H83" s="11"/>
    </row>
    <row r="84" spans="1:8" ht="12" customHeight="1">
      <c r="A84" s="37" t="s">
        <v>140</v>
      </c>
      <c r="B84" s="35"/>
      <c r="C84" s="25"/>
      <c r="D84" s="25"/>
      <c r="E84" s="25"/>
      <c r="F84" s="104">
        <f t="shared" si="2"/>
        <v>0</v>
      </c>
      <c r="G84" s="11"/>
      <c r="H84" s="11"/>
    </row>
    <row r="85" spans="1:8" ht="12" customHeight="1">
      <c r="A85" s="38" t="s">
        <v>141</v>
      </c>
      <c r="B85" s="35"/>
      <c r="C85" s="25"/>
      <c r="D85" s="25">
        <f>C85</f>
        <v>0</v>
      </c>
      <c r="E85" s="25"/>
      <c r="F85" s="104">
        <f t="shared" si="2"/>
        <v>0</v>
      </c>
      <c r="G85" s="11"/>
      <c r="H85" s="11"/>
    </row>
    <row r="86" spans="1:8" ht="12" customHeight="1">
      <c r="A86" s="38" t="s">
        <v>142</v>
      </c>
      <c r="B86" s="35"/>
      <c r="C86" s="25">
        <v>20000</v>
      </c>
      <c r="D86" s="25">
        <f>C86</f>
        <v>20000</v>
      </c>
      <c r="E86" s="25"/>
      <c r="F86" s="117">
        <f t="shared" si="2"/>
        <v>20000</v>
      </c>
      <c r="G86" s="105"/>
      <c r="H86" s="11"/>
    </row>
    <row r="87" spans="1:8" ht="12" customHeight="1">
      <c r="A87" s="38" t="s">
        <v>143</v>
      </c>
      <c r="B87" s="35"/>
      <c r="C87" s="25">
        <v>162758</v>
      </c>
      <c r="D87" s="25">
        <f>C87</f>
        <v>162758</v>
      </c>
      <c r="E87" s="25"/>
      <c r="F87" s="117">
        <f t="shared" si="2"/>
        <v>162758</v>
      </c>
      <c r="G87" s="105"/>
      <c r="H87" s="11"/>
    </row>
    <row r="88" spans="1:8" ht="12" customHeight="1">
      <c r="A88" s="34" t="s">
        <v>99</v>
      </c>
      <c r="B88" s="35">
        <v>226</v>
      </c>
      <c r="C88" s="25">
        <v>13350</v>
      </c>
      <c r="D88" s="25">
        <f>C88</f>
        <v>13350</v>
      </c>
      <c r="E88" s="25"/>
      <c r="F88" s="104">
        <f t="shared" si="2"/>
        <v>13350</v>
      </c>
      <c r="G88" s="11"/>
      <c r="H88" s="11"/>
    </row>
    <row r="89" spans="1:8" ht="12" customHeight="1">
      <c r="A89" s="39" t="s">
        <v>140</v>
      </c>
      <c r="B89" s="35"/>
      <c r="C89" s="25"/>
      <c r="D89" s="25"/>
      <c r="E89" s="25"/>
      <c r="F89" s="104">
        <f t="shared" si="2"/>
        <v>0</v>
      </c>
      <c r="G89" s="11"/>
      <c r="H89" s="11"/>
    </row>
    <row r="90" spans="1:8" ht="12" customHeight="1">
      <c r="A90" s="39" t="s">
        <v>144</v>
      </c>
      <c r="B90" s="35"/>
      <c r="C90" s="25"/>
      <c r="D90" s="25">
        <f>C90</f>
        <v>0</v>
      </c>
      <c r="E90" s="25"/>
      <c r="F90" s="104">
        <f t="shared" si="2"/>
        <v>0</v>
      </c>
      <c r="G90" s="11"/>
      <c r="H90" s="11"/>
    </row>
    <row r="91" spans="1:8" ht="12" customHeight="1">
      <c r="A91" s="40" t="s">
        <v>145</v>
      </c>
      <c r="B91" s="35"/>
      <c r="C91" s="25">
        <v>13350</v>
      </c>
      <c r="D91" s="25">
        <f>C91</f>
        <v>13350</v>
      </c>
      <c r="E91" s="25"/>
      <c r="F91" s="104">
        <f t="shared" si="2"/>
        <v>13350</v>
      </c>
      <c r="G91" s="11"/>
      <c r="H91" s="11"/>
    </row>
    <row r="92" spans="1:8" ht="12" customHeight="1">
      <c r="A92" s="40" t="s">
        <v>146</v>
      </c>
      <c r="B92" s="35"/>
      <c r="C92" s="25"/>
      <c r="D92" s="25"/>
      <c r="E92" s="25"/>
      <c r="F92" s="104">
        <f t="shared" si="2"/>
        <v>0</v>
      </c>
      <c r="G92" s="11"/>
      <c r="H92" s="11"/>
    </row>
    <row r="93" spans="1:8" ht="12" customHeight="1">
      <c r="A93" s="34" t="s">
        <v>103</v>
      </c>
      <c r="B93" s="35">
        <v>290</v>
      </c>
      <c r="C93" s="25">
        <f>C95+C96</f>
        <v>0</v>
      </c>
      <c r="D93" s="25">
        <f>C93</f>
        <v>0</v>
      </c>
      <c r="E93" s="25"/>
      <c r="F93" s="104">
        <f t="shared" si="2"/>
        <v>0</v>
      </c>
      <c r="G93" s="11"/>
      <c r="H93" s="11"/>
    </row>
    <row r="94" spans="1:8" ht="12" customHeight="1">
      <c r="A94" s="40" t="s">
        <v>140</v>
      </c>
      <c r="B94" s="35"/>
      <c r="C94" s="25"/>
      <c r="D94" s="25"/>
      <c r="E94" s="25"/>
      <c r="F94" s="104">
        <f t="shared" si="2"/>
        <v>0</v>
      </c>
      <c r="G94" s="11"/>
      <c r="H94" s="11"/>
    </row>
    <row r="95" spans="1:8" ht="12" customHeight="1">
      <c r="A95" s="40">
        <v>290</v>
      </c>
      <c r="B95" s="35"/>
      <c r="C95" s="25"/>
      <c r="D95" s="25">
        <f>C95</f>
        <v>0</v>
      </c>
      <c r="E95" s="25"/>
      <c r="F95" s="104">
        <f t="shared" si="2"/>
        <v>0</v>
      </c>
      <c r="G95" s="11"/>
      <c r="H95" s="11"/>
    </row>
    <row r="96" spans="1:8" ht="12" customHeight="1">
      <c r="A96" s="40" t="s">
        <v>184</v>
      </c>
      <c r="B96" s="35"/>
      <c r="C96" s="25"/>
      <c r="D96" s="25">
        <f>C96</f>
        <v>0</v>
      </c>
      <c r="E96" s="25"/>
      <c r="F96" s="117">
        <f t="shared" si="2"/>
        <v>0</v>
      </c>
      <c r="G96" s="11"/>
      <c r="H96" s="11"/>
    </row>
    <row r="97" spans="1:8" ht="12" customHeight="1">
      <c r="A97" s="36" t="s">
        <v>104</v>
      </c>
      <c r="B97" s="35">
        <v>310</v>
      </c>
      <c r="C97" s="25">
        <f>SUM(C99:C101)</f>
        <v>154772.88</v>
      </c>
      <c r="D97" s="25">
        <f>C97</f>
        <v>154772.88</v>
      </c>
      <c r="E97" s="25"/>
      <c r="F97" s="104">
        <f t="shared" si="2"/>
        <v>154772.88</v>
      </c>
      <c r="G97" s="11"/>
      <c r="H97" s="11"/>
    </row>
    <row r="98" spans="1:8" ht="12" customHeight="1">
      <c r="A98" s="39" t="s">
        <v>140</v>
      </c>
      <c r="B98" s="35"/>
      <c r="C98" s="25"/>
      <c r="D98" s="25"/>
      <c r="E98" s="25"/>
      <c r="F98" s="104">
        <f t="shared" si="2"/>
        <v>0</v>
      </c>
      <c r="G98" s="11"/>
      <c r="H98" s="11"/>
    </row>
    <row r="99" spans="1:8" ht="12" customHeight="1">
      <c r="A99" s="39" t="s">
        <v>147</v>
      </c>
      <c r="B99" s="35"/>
      <c r="C99" s="25">
        <v>154772.88</v>
      </c>
      <c r="D99" s="25">
        <f>C99</f>
        <v>154772.88</v>
      </c>
      <c r="E99" s="25"/>
      <c r="F99" s="104">
        <f t="shared" si="2"/>
        <v>154772.88</v>
      </c>
      <c r="G99" s="11"/>
      <c r="H99" s="11"/>
    </row>
    <row r="100" spans="1:8" ht="12" customHeight="1">
      <c r="A100" s="39" t="s">
        <v>148</v>
      </c>
      <c r="B100" s="35"/>
      <c r="C100" s="25"/>
      <c r="D100" s="25"/>
      <c r="E100" s="25"/>
      <c r="F100" s="104">
        <f t="shared" si="2"/>
        <v>0</v>
      </c>
      <c r="G100" s="11"/>
      <c r="H100" s="11"/>
    </row>
    <row r="101" spans="1:8" ht="12" customHeight="1">
      <c r="A101" s="39" t="s">
        <v>149</v>
      </c>
      <c r="B101" s="35"/>
      <c r="C101" s="25"/>
      <c r="D101" s="25"/>
      <c r="E101" s="25"/>
      <c r="F101" s="104">
        <f t="shared" si="2"/>
        <v>0</v>
      </c>
      <c r="G101" s="11"/>
      <c r="H101" s="11"/>
    </row>
    <row r="102" spans="1:8" ht="12" customHeight="1">
      <c r="A102" s="36" t="s">
        <v>88</v>
      </c>
      <c r="B102" s="35">
        <v>340</v>
      </c>
      <c r="C102" s="25">
        <f>C104+C105</f>
        <v>0</v>
      </c>
      <c r="D102" s="25">
        <f>C102</f>
        <v>0</v>
      </c>
      <c r="E102" s="25"/>
      <c r="F102" s="104">
        <f t="shared" si="2"/>
        <v>0</v>
      </c>
      <c r="G102" s="11"/>
      <c r="H102" s="11"/>
    </row>
    <row r="103" spans="1:8" ht="12" customHeight="1">
      <c r="A103" s="39" t="s">
        <v>140</v>
      </c>
      <c r="B103" s="35"/>
      <c r="C103" s="25"/>
      <c r="D103" s="25"/>
      <c r="E103" s="25"/>
      <c r="F103" s="104">
        <f t="shared" si="2"/>
        <v>0</v>
      </c>
      <c r="G103" s="11"/>
      <c r="H103" s="11"/>
    </row>
    <row r="104" spans="1:8" ht="12" customHeight="1">
      <c r="A104" s="40" t="s">
        <v>150</v>
      </c>
      <c r="B104" s="35"/>
      <c r="C104" s="25"/>
      <c r="D104" s="25">
        <f>C104</f>
        <v>0</v>
      </c>
      <c r="E104" s="25"/>
      <c r="F104" s="104">
        <f t="shared" si="2"/>
        <v>0</v>
      </c>
      <c r="G104" s="11"/>
      <c r="H104" s="11"/>
    </row>
    <row r="105" spans="1:8" ht="12" customHeight="1">
      <c r="A105" s="40" t="s">
        <v>151</v>
      </c>
      <c r="B105" s="35"/>
      <c r="C105" s="25"/>
      <c r="D105" s="25">
        <f>C105</f>
        <v>0</v>
      </c>
      <c r="E105" s="25"/>
      <c r="F105" s="104">
        <f t="shared" si="2"/>
        <v>0</v>
      </c>
      <c r="G105" s="11"/>
      <c r="H105" s="11"/>
    </row>
    <row r="106" spans="1:8" ht="12" customHeight="1">
      <c r="A106" s="41" t="s">
        <v>94</v>
      </c>
      <c r="B106" s="22"/>
      <c r="C106" s="42">
        <f>C102+C97+C93+C88+C83+C82+C81+C80+C79+C78+C77+C76</f>
        <v>2201066.04</v>
      </c>
      <c r="D106" s="42">
        <f>C106</f>
        <v>2201066.04</v>
      </c>
      <c r="E106" s="42"/>
      <c r="F106" s="104">
        <f>C106-G106</f>
        <v>2201066.04</v>
      </c>
      <c r="G106" s="11">
        <f>G76+G78+G79+G81+G86+G87+G90+G91+G95+G99+G104+G96</f>
        <v>0</v>
      </c>
      <c r="H106" s="11"/>
    </row>
    <row r="107" spans="1:8" ht="12" customHeight="1">
      <c r="A107" s="43" t="s">
        <v>152</v>
      </c>
      <c r="B107" s="29"/>
      <c r="C107" s="33">
        <f>SUM(C108:C119)</f>
        <v>0</v>
      </c>
      <c r="D107" s="33">
        <f>C107</f>
        <v>0</v>
      </c>
      <c r="E107" s="33"/>
      <c r="F107" s="109"/>
      <c r="G107" s="11"/>
      <c r="H107" s="11"/>
    </row>
    <row r="108" spans="1:8" ht="12" customHeight="1">
      <c r="A108" s="34" t="s">
        <v>67</v>
      </c>
      <c r="B108" s="22">
        <v>211</v>
      </c>
      <c r="C108" s="25"/>
      <c r="D108" s="44"/>
      <c r="E108" s="44"/>
      <c r="F108" s="109"/>
      <c r="G108" s="11"/>
      <c r="H108" s="11"/>
    </row>
    <row r="109" spans="1:8" ht="12" customHeight="1">
      <c r="A109" s="34" t="s">
        <v>68</v>
      </c>
      <c r="B109" s="35">
        <v>212</v>
      </c>
      <c r="C109" s="25"/>
      <c r="D109" s="44"/>
      <c r="E109" s="44"/>
      <c r="F109" s="109"/>
      <c r="G109" s="11"/>
      <c r="H109" s="11"/>
    </row>
    <row r="110" spans="1:8" ht="12" customHeight="1">
      <c r="A110" s="36" t="s">
        <v>69</v>
      </c>
      <c r="B110" s="35">
        <v>213</v>
      </c>
      <c r="C110" s="25"/>
      <c r="D110" s="44"/>
      <c r="E110" s="44"/>
      <c r="F110" s="109"/>
      <c r="G110" s="11"/>
      <c r="H110" s="11"/>
    </row>
    <row r="111" spans="1:8" ht="12" customHeight="1">
      <c r="A111" s="34" t="s">
        <v>70</v>
      </c>
      <c r="B111" s="35">
        <v>221</v>
      </c>
      <c r="C111" s="25"/>
      <c r="D111" s="44">
        <f>C111</f>
        <v>0</v>
      </c>
      <c r="E111" s="44"/>
      <c r="F111" s="109"/>
      <c r="G111" s="11"/>
      <c r="H111" s="11"/>
    </row>
    <row r="112" spans="1:8" ht="12" customHeight="1">
      <c r="A112" s="34" t="s">
        <v>71</v>
      </c>
      <c r="B112" s="35">
        <v>222</v>
      </c>
      <c r="C112" s="25"/>
      <c r="D112" s="44"/>
      <c r="E112" s="44"/>
      <c r="F112" s="109"/>
      <c r="G112" s="11"/>
      <c r="H112" s="11"/>
    </row>
    <row r="113" spans="1:8" ht="12" customHeight="1">
      <c r="A113" s="34" t="s">
        <v>72</v>
      </c>
      <c r="B113" s="35">
        <v>223</v>
      </c>
      <c r="C113" s="25"/>
      <c r="D113" s="44"/>
      <c r="E113" s="44"/>
      <c r="F113" s="109"/>
      <c r="G113" s="11"/>
      <c r="H113" s="11"/>
    </row>
    <row r="114" spans="1:8" ht="12" customHeight="1">
      <c r="A114" s="34" t="s">
        <v>102</v>
      </c>
      <c r="B114" s="35">
        <v>224</v>
      </c>
      <c r="C114" s="25"/>
      <c r="D114" s="44"/>
      <c r="E114" s="44"/>
      <c r="F114" s="109"/>
      <c r="G114" s="11"/>
      <c r="H114" s="11"/>
    </row>
    <row r="115" spans="1:8" ht="12" customHeight="1">
      <c r="A115" s="36" t="s">
        <v>87</v>
      </c>
      <c r="B115" s="35">
        <v>225</v>
      </c>
      <c r="C115" s="25"/>
      <c r="D115" s="44">
        <f>C115</f>
        <v>0</v>
      </c>
      <c r="E115" s="44"/>
      <c r="F115" s="109"/>
      <c r="G115" s="11"/>
      <c r="H115" s="11"/>
    </row>
    <row r="116" spans="1:8" ht="12" customHeight="1">
      <c r="A116" s="34" t="s">
        <v>99</v>
      </c>
      <c r="B116" s="35">
        <v>226</v>
      </c>
      <c r="C116" s="25"/>
      <c r="D116" s="44">
        <f>C116</f>
        <v>0</v>
      </c>
      <c r="E116" s="44"/>
      <c r="F116" s="109"/>
      <c r="G116" s="11"/>
      <c r="H116" s="11"/>
    </row>
    <row r="117" spans="1:8" ht="12" customHeight="1">
      <c r="A117" s="34" t="s">
        <v>103</v>
      </c>
      <c r="B117" s="35">
        <v>290</v>
      </c>
      <c r="C117" s="25"/>
      <c r="D117" s="44"/>
      <c r="E117" s="44"/>
      <c r="F117" s="109"/>
      <c r="G117" s="11"/>
      <c r="H117" s="11"/>
    </row>
    <row r="118" spans="1:8" ht="12" customHeight="1">
      <c r="A118" s="36" t="s">
        <v>104</v>
      </c>
      <c r="B118" s="35">
        <v>310</v>
      </c>
      <c r="C118" s="25"/>
      <c r="D118" s="44">
        <f>C118</f>
        <v>0</v>
      </c>
      <c r="E118" s="25"/>
      <c r="F118" s="104"/>
      <c r="G118" s="11"/>
      <c r="H118" s="11"/>
    </row>
    <row r="119" spans="1:8" ht="12" customHeight="1">
      <c r="A119" s="36" t="s">
        <v>88</v>
      </c>
      <c r="B119" s="35">
        <v>340</v>
      </c>
      <c r="C119" s="25"/>
      <c r="D119" s="25"/>
      <c r="E119" s="25"/>
      <c r="F119" s="104"/>
      <c r="G119" s="11"/>
      <c r="H119" s="11"/>
    </row>
    <row r="120" spans="1:8" ht="12" customHeight="1">
      <c r="A120" s="41" t="s">
        <v>94</v>
      </c>
      <c r="B120" s="22"/>
      <c r="C120" s="42">
        <f>SUM(C108:C119)</f>
        <v>0</v>
      </c>
      <c r="D120" s="45">
        <f>C120</f>
        <v>0</v>
      </c>
      <c r="E120" s="45"/>
      <c r="F120" s="104"/>
      <c r="G120" s="11"/>
      <c r="H120" s="11"/>
    </row>
    <row r="121" spans="1:8" ht="12" customHeight="1">
      <c r="A121" s="43" t="s">
        <v>105</v>
      </c>
      <c r="B121" s="29"/>
      <c r="C121" s="30">
        <f>SUM(C123:C127)</f>
        <v>0</v>
      </c>
      <c r="D121" s="30"/>
      <c r="E121" s="30"/>
      <c r="F121" s="104"/>
      <c r="G121" s="11"/>
      <c r="H121" s="11"/>
    </row>
    <row r="122" spans="1:8" ht="12" customHeight="1">
      <c r="A122" s="21" t="s">
        <v>43</v>
      </c>
      <c r="B122" s="22"/>
      <c r="C122" s="23"/>
      <c r="D122" s="23"/>
      <c r="E122" s="23"/>
      <c r="F122" s="104"/>
      <c r="G122" s="11"/>
      <c r="H122" s="11"/>
    </row>
    <row r="123" spans="1:8" ht="12" customHeight="1">
      <c r="A123" s="21" t="s">
        <v>67</v>
      </c>
      <c r="B123" s="22">
        <v>211</v>
      </c>
      <c r="C123" s="25"/>
      <c r="D123" s="25"/>
      <c r="E123" s="25"/>
      <c r="F123" s="104"/>
      <c r="G123" s="11"/>
      <c r="H123" s="11"/>
    </row>
    <row r="124" spans="1:8" ht="12" customHeight="1">
      <c r="A124" s="21" t="s">
        <v>68</v>
      </c>
      <c r="B124" s="22">
        <v>212</v>
      </c>
      <c r="C124" s="25"/>
      <c r="D124" s="25"/>
      <c r="E124" s="25"/>
      <c r="F124" s="104"/>
      <c r="G124" s="11"/>
      <c r="H124" s="11"/>
    </row>
    <row r="125" spans="1:8" ht="12" customHeight="1">
      <c r="A125" s="24" t="s">
        <v>69</v>
      </c>
      <c r="B125" s="22">
        <v>213</v>
      </c>
      <c r="C125" s="25"/>
      <c r="D125" s="25"/>
      <c r="E125" s="25"/>
      <c r="F125" s="104"/>
      <c r="G125" s="11"/>
      <c r="H125" s="11"/>
    </row>
    <row r="126" spans="1:8" ht="12" customHeight="1">
      <c r="A126" s="24" t="s">
        <v>104</v>
      </c>
      <c r="B126" s="22">
        <v>310</v>
      </c>
      <c r="C126" s="25"/>
      <c r="D126" s="25"/>
      <c r="E126" s="25"/>
      <c r="F126" s="104"/>
      <c r="G126" s="11"/>
      <c r="H126" s="11"/>
    </row>
    <row r="127" spans="1:8" ht="12" customHeight="1">
      <c r="A127" s="24" t="s">
        <v>88</v>
      </c>
      <c r="B127" s="22">
        <v>340</v>
      </c>
      <c r="C127" s="25"/>
      <c r="D127" s="25"/>
      <c r="E127" s="25"/>
      <c r="F127" s="104"/>
      <c r="G127" s="11"/>
      <c r="H127" s="11"/>
    </row>
    <row r="128" spans="1:8" ht="12" customHeight="1">
      <c r="A128" s="46" t="s">
        <v>94</v>
      </c>
      <c r="B128" s="22"/>
      <c r="C128" s="23">
        <f>SUM(C123:C127)</f>
        <v>0</v>
      </c>
      <c r="D128" s="23"/>
      <c r="E128" s="23"/>
      <c r="F128" s="104"/>
      <c r="G128" s="11"/>
      <c r="H128" s="11"/>
    </row>
    <row r="129" spans="1:8" ht="12" customHeight="1">
      <c r="A129" s="28" t="s">
        <v>61</v>
      </c>
      <c r="B129" s="29"/>
      <c r="C129" s="30">
        <f>SUM(C130:C142)</f>
        <v>0</v>
      </c>
      <c r="D129" s="30"/>
      <c r="E129" s="30"/>
      <c r="F129" s="104"/>
      <c r="G129" s="11"/>
      <c r="H129" s="11"/>
    </row>
    <row r="130" spans="1:8" ht="12" customHeight="1">
      <c r="A130" s="21" t="s">
        <v>43</v>
      </c>
      <c r="B130" s="22"/>
      <c r="C130" s="23"/>
      <c r="D130" s="23"/>
      <c r="E130" s="23"/>
      <c r="F130" s="104"/>
      <c r="G130" s="11"/>
      <c r="H130" s="11"/>
    </row>
    <row r="131" spans="1:8" ht="12" customHeight="1">
      <c r="A131" s="21" t="s">
        <v>67</v>
      </c>
      <c r="B131" s="22">
        <v>211</v>
      </c>
      <c r="C131" s="25"/>
      <c r="D131" s="25"/>
      <c r="E131" s="25"/>
      <c r="F131" s="104"/>
      <c r="G131" s="11"/>
      <c r="H131" s="11"/>
    </row>
    <row r="132" spans="1:8" ht="12" customHeight="1">
      <c r="A132" s="21" t="s">
        <v>68</v>
      </c>
      <c r="B132" s="22">
        <v>212</v>
      </c>
      <c r="C132" s="25"/>
      <c r="D132" s="25"/>
      <c r="E132" s="25"/>
      <c r="F132" s="104"/>
      <c r="G132" s="11"/>
      <c r="H132" s="11"/>
    </row>
    <row r="133" spans="1:8" ht="12" customHeight="1">
      <c r="A133" s="24" t="s">
        <v>69</v>
      </c>
      <c r="B133" s="22">
        <v>213</v>
      </c>
      <c r="C133" s="25"/>
      <c r="D133" s="25"/>
      <c r="E133" s="25"/>
      <c r="F133" s="104"/>
      <c r="G133" s="11"/>
      <c r="H133" s="11"/>
    </row>
    <row r="134" spans="1:8" ht="12" customHeight="1">
      <c r="A134" s="21" t="s">
        <v>70</v>
      </c>
      <c r="B134" s="22">
        <v>221</v>
      </c>
      <c r="C134" s="25"/>
      <c r="D134" s="25"/>
      <c r="E134" s="25"/>
      <c r="F134" s="104"/>
      <c r="G134" s="11"/>
      <c r="H134" s="11"/>
    </row>
    <row r="135" spans="1:8" ht="12" customHeight="1">
      <c r="A135" s="21" t="s">
        <v>71</v>
      </c>
      <c r="B135" s="22">
        <v>222</v>
      </c>
      <c r="C135" s="25"/>
      <c r="D135" s="25"/>
      <c r="E135" s="25"/>
      <c r="F135" s="104"/>
      <c r="G135" s="11"/>
      <c r="H135" s="11"/>
    </row>
    <row r="136" spans="1:8" ht="12" customHeight="1">
      <c r="A136" s="21" t="s">
        <v>72</v>
      </c>
      <c r="B136" s="22">
        <v>223</v>
      </c>
      <c r="C136" s="25"/>
      <c r="D136" s="25"/>
      <c r="E136" s="25"/>
      <c r="F136" s="104"/>
      <c r="G136" s="11"/>
      <c r="H136" s="11"/>
    </row>
    <row r="137" spans="1:8" ht="12" customHeight="1">
      <c r="A137" s="21" t="s">
        <v>102</v>
      </c>
      <c r="B137" s="22">
        <v>224</v>
      </c>
      <c r="C137" s="25"/>
      <c r="D137" s="25"/>
      <c r="E137" s="25"/>
      <c r="F137" s="104"/>
      <c r="G137" s="11"/>
      <c r="H137" s="11"/>
    </row>
    <row r="138" spans="1:8" ht="12" customHeight="1">
      <c r="A138" s="24" t="s">
        <v>87</v>
      </c>
      <c r="B138" s="22">
        <v>225</v>
      </c>
      <c r="C138" s="25"/>
      <c r="D138" s="25"/>
      <c r="E138" s="25"/>
      <c r="F138" s="104"/>
      <c r="G138" s="11"/>
      <c r="H138" s="11"/>
    </row>
    <row r="139" spans="1:8" ht="12" customHeight="1">
      <c r="A139" s="21" t="s">
        <v>99</v>
      </c>
      <c r="B139" s="22">
        <v>226</v>
      </c>
      <c r="C139" s="25"/>
      <c r="D139" s="25"/>
      <c r="E139" s="25"/>
      <c r="F139" s="104"/>
      <c r="G139" s="11"/>
      <c r="H139" s="11"/>
    </row>
    <row r="140" spans="1:8" ht="12" customHeight="1">
      <c r="A140" s="21" t="s">
        <v>103</v>
      </c>
      <c r="B140" s="22">
        <v>290</v>
      </c>
      <c r="C140" s="25"/>
      <c r="D140" s="25"/>
      <c r="E140" s="25"/>
      <c r="F140" s="104"/>
      <c r="G140" s="11"/>
      <c r="H140" s="11"/>
    </row>
    <row r="141" spans="1:8" ht="12" customHeight="1">
      <c r="A141" s="24" t="s">
        <v>104</v>
      </c>
      <c r="B141" s="22">
        <v>310</v>
      </c>
      <c r="C141" s="25"/>
      <c r="D141" s="25"/>
      <c r="E141" s="25"/>
      <c r="F141" s="104"/>
      <c r="G141" s="11"/>
      <c r="H141" s="11"/>
    </row>
    <row r="142" spans="1:8" ht="12" customHeight="1">
      <c r="A142" s="24" t="s">
        <v>88</v>
      </c>
      <c r="B142" s="22">
        <v>340</v>
      </c>
      <c r="C142" s="25"/>
      <c r="D142" s="25"/>
      <c r="E142" s="25"/>
      <c r="F142" s="104"/>
      <c r="G142" s="11"/>
      <c r="H142" s="11"/>
    </row>
    <row r="143" spans="1:8" ht="12" customHeight="1">
      <c r="A143" s="46" t="s">
        <v>94</v>
      </c>
      <c r="B143" s="22"/>
      <c r="C143" s="23">
        <f>SUM(C131:C142)</f>
        <v>0</v>
      </c>
      <c r="D143" s="23">
        <f>SUM(D131:D142)</f>
        <v>0</v>
      </c>
      <c r="E143" s="23"/>
      <c r="F143" s="104"/>
      <c r="G143" s="11"/>
      <c r="H143" s="11"/>
    </row>
    <row r="144" spans="1:8" ht="12" customHeight="1">
      <c r="A144" s="28" t="s">
        <v>63</v>
      </c>
      <c r="B144" s="29"/>
      <c r="C144" s="33">
        <f>SUM(C146:C157)</f>
        <v>0</v>
      </c>
      <c r="D144" s="33">
        <f>SUM(D146:D157)</f>
        <v>0</v>
      </c>
      <c r="E144" s="33"/>
      <c r="F144" s="109"/>
      <c r="G144" s="11"/>
      <c r="H144" s="11"/>
    </row>
    <row r="145" spans="1:8" ht="12" customHeight="1">
      <c r="A145" s="21" t="s">
        <v>43</v>
      </c>
      <c r="B145" s="22"/>
      <c r="C145" s="23"/>
      <c r="D145" s="23"/>
      <c r="E145" s="23"/>
      <c r="F145" s="104"/>
      <c r="G145" s="11"/>
      <c r="H145" s="11"/>
    </row>
    <row r="146" spans="1:8" ht="12" customHeight="1">
      <c r="A146" s="21" t="s">
        <v>67</v>
      </c>
      <c r="B146" s="22">
        <v>211</v>
      </c>
      <c r="C146" s="25"/>
      <c r="D146" s="25"/>
      <c r="E146" s="25"/>
      <c r="F146" s="104"/>
      <c r="G146" s="11"/>
      <c r="H146" s="11"/>
    </row>
    <row r="147" spans="1:8" ht="12" customHeight="1">
      <c r="A147" s="21" t="s">
        <v>68</v>
      </c>
      <c r="B147" s="22">
        <v>212</v>
      </c>
      <c r="C147" s="25"/>
      <c r="D147" s="25"/>
      <c r="E147" s="25"/>
      <c r="F147" s="104"/>
      <c r="G147" s="11"/>
      <c r="H147" s="11"/>
    </row>
    <row r="148" spans="1:8" ht="12" customHeight="1">
      <c r="A148" s="21" t="s">
        <v>69</v>
      </c>
      <c r="B148" s="22">
        <v>213</v>
      </c>
      <c r="C148" s="25"/>
      <c r="D148" s="25"/>
      <c r="E148" s="25"/>
      <c r="F148" s="104"/>
      <c r="G148" s="11"/>
      <c r="H148" s="11"/>
    </row>
    <row r="149" spans="1:8" ht="12" customHeight="1">
      <c r="A149" s="21" t="s">
        <v>70</v>
      </c>
      <c r="B149" s="22">
        <v>221</v>
      </c>
      <c r="C149" s="25"/>
      <c r="D149" s="25"/>
      <c r="E149" s="25"/>
      <c r="F149" s="104"/>
      <c r="G149" s="11"/>
      <c r="H149" s="11"/>
    </row>
    <row r="150" spans="1:8" ht="12" customHeight="1">
      <c r="A150" s="21" t="s">
        <v>71</v>
      </c>
      <c r="B150" s="22">
        <v>222</v>
      </c>
      <c r="C150" s="25"/>
      <c r="D150" s="25"/>
      <c r="E150" s="25"/>
      <c r="F150" s="104"/>
      <c r="G150" s="11"/>
      <c r="H150" s="11"/>
    </row>
    <row r="151" spans="1:8" ht="12" customHeight="1">
      <c r="A151" s="21" t="s">
        <v>72</v>
      </c>
      <c r="B151" s="22">
        <v>223</v>
      </c>
      <c r="C151" s="25"/>
      <c r="D151" s="25"/>
      <c r="E151" s="25"/>
      <c r="F151" s="104"/>
      <c r="G151" s="11"/>
      <c r="H151" s="11"/>
    </row>
    <row r="152" spans="1:8" ht="12" customHeight="1">
      <c r="A152" s="21" t="s">
        <v>102</v>
      </c>
      <c r="B152" s="22">
        <v>224</v>
      </c>
      <c r="C152" s="25"/>
      <c r="D152" s="25"/>
      <c r="E152" s="25"/>
      <c r="F152" s="104"/>
      <c r="G152" s="11"/>
      <c r="H152" s="11"/>
    </row>
    <row r="153" spans="1:8" ht="12" customHeight="1">
      <c r="A153" s="21" t="s">
        <v>87</v>
      </c>
      <c r="B153" s="22">
        <v>225</v>
      </c>
      <c r="C153" s="25"/>
      <c r="D153" s="25"/>
      <c r="E153" s="25"/>
      <c r="F153" s="104"/>
      <c r="G153" s="11"/>
      <c r="H153" s="11"/>
    </row>
    <row r="154" spans="1:8" ht="12" customHeight="1">
      <c r="A154" s="21" t="s">
        <v>99</v>
      </c>
      <c r="B154" s="22">
        <v>226</v>
      </c>
      <c r="C154" s="25"/>
      <c r="D154" s="25"/>
      <c r="E154" s="25"/>
      <c r="F154" s="104"/>
      <c r="G154" s="11"/>
      <c r="H154" s="11"/>
    </row>
    <row r="155" spans="1:8" ht="12" customHeight="1">
      <c r="A155" s="21" t="s">
        <v>103</v>
      </c>
      <c r="B155" s="22">
        <v>290</v>
      </c>
      <c r="C155" s="25"/>
      <c r="D155" s="25"/>
      <c r="E155" s="25"/>
      <c r="F155" s="104"/>
      <c r="G155" s="11"/>
      <c r="H155" s="11"/>
    </row>
    <row r="156" spans="1:8" ht="12" customHeight="1">
      <c r="A156" s="24" t="s">
        <v>104</v>
      </c>
      <c r="B156" s="22">
        <v>310</v>
      </c>
      <c r="C156" s="25"/>
      <c r="D156" s="25"/>
      <c r="E156" s="25"/>
      <c r="F156" s="104"/>
      <c r="G156" s="11"/>
      <c r="H156" s="11"/>
    </row>
    <row r="157" spans="1:8" ht="12" customHeight="1">
      <c r="A157" s="24" t="s">
        <v>88</v>
      </c>
      <c r="B157" s="22">
        <v>340</v>
      </c>
      <c r="C157" s="25"/>
      <c r="D157" s="25"/>
      <c r="E157" s="25"/>
      <c r="F157" s="104"/>
      <c r="G157" s="11"/>
      <c r="H157" s="11"/>
    </row>
    <row r="158" spans="1:8" ht="12" customHeight="1">
      <c r="A158" s="46" t="s">
        <v>94</v>
      </c>
      <c r="B158" s="22"/>
      <c r="C158" s="23">
        <f>SUM(C146:C157)</f>
        <v>0</v>
      </c>
      <c r="D158" s="23">
        <f>SUM(D146:D157)</f>
        <v>0</v>
      </c>
      <c r="E158" s="23"/>
      <c r="F158" s="104"/>
      <c r="G158" s="11"/>
      <c r="H158" s="11"/>
    </row>
    <row r="159" spans="1:8" ht="12" customHeight="1">
      <c r="A159" s="28" t="s">
        <v>93</v>
      </c>
      <c r="B159" s="29"/>
      <c r="C159" s="33">
        <f>C161</f>
        <v>0</v>
      </c>
      <c r="D159" s="33">
        <f>C159</f>
        <v>0</v>
      </c>
      <c r="E159" s="33"/>
      <c r="F159" s="109"/>
      <c r="G159" s="11"/>
      <c r="H159" s="11"/>
    </row>
    <row r="160" spans="1:8" ht="12" customHeight="1">
      <c r="A160" s="21" t="s">
        <v>43</v>
      </c>
      <c r="B160" s="22"/>
      <c r="C160" s="23"/>
      <c r="D160" s="23"/>
      <c r="E160" s="23"/>
      <c r="F160" s="104"/>
      <c r="G160" s="11"/>
      <c r="H160" s="11"/>
    </row>
    <row r="161" spans="1:8" ht="12" customHeight="1">
      <c r="A161" s="21" t="s">
        <v>88</v>
      </c>
      <c r="B161" s="22">
        <v>340</v>
      </c>
      <c r="C161" s="25"/>
      <c r="D161" s="25">
        <f>C161</f>
        <v>0</v>
      </c>
      <c r="E161" s="25"/>
      <c r="F161" s="104"/>
      <c r="G161" s="11"/>
      <c r="H161" s="11"/>
    </row>
    <row r="162" spans="1:8" ht="12" customHeight="1">
      <c r="A162" s="46" t="s">
        <v>94</v>
      </c>
      <c r="B162" s="22"/>
      <c r="C162" s="42">
        <f>C161</f>
        <v>0</v>
      </c>
      <c r="D162" s="42">
        <f>C162</f>
        <v>0</v>
      </c>
      <c r="E162" s="42"/>
      <c r="F162" s="109"/>
      <c r="G162" s="11"/>
      <c r="H162" s="11"/>
    </row>
    <row r="163" spans="1:8" ht="12" customHeight="1">
      <c r="A163" s="43" t="s">
        <v>64</v>
      </c>
      <c r="B163" s="29"/>
      <c r="C163" s="30">
        <f>SUM(C165:C176)</f>
        <v>22685.99</v>
      </c>
      <c r="D163" s="47">
        <f>C163</f>
        <v>22685.99</v>
      </c>
      <c r="E163" s="47"/>
      <c r="F163" s="108"/>
      <c r="G163" s="11"/>
      <c r="H163" s="11"/>
    </row>
    <row r="164" spans="1:8" ht="12" customHeight="1">
      <c r="A164" s="21" t="s">
        <v>43</v>
      </c>
      <c r="B164" s="22"/>
      <c r="C164" s="23"/>
      <c r="D164" s="23"/>
      <c r="E164" s="23"/>
      <c r="F164" s="104"/>
      <c r="G164" s="11"/>
      <c r="H164" s="11"/>
    </row>
    <row r="165" spans="1:8" ht="12" customHeight="1">
      <c r="A165" s="21" t="s">
        <v>67</v>
      </c>
      <c r="B165" s="22">
        <v>211</v>
      </c>
      <c r="C165" s="25"/>
      <c r="D165" s="25"/>
      <c r="E165" s="25"/>
      <c r="F165" s="104"/>
      <c r="G165" s="11"/>
      <c r="H165" s="11"/>
    </row>
    <row r="166" spans="1:8" ht="12" customHeight="1">
      <c r="A166" s="21" t="s">
        <v>68</v>
      </c>
      <c r="B166" s="22">
        <v>212</v>
      </c>
      <c r="C166" s="25"/>
      <c r="D166" s="25"/>
      <c r="E166" s="25"/>
      <c r="F166" s="104"/>
      <c r="G166" s="11"/>
      <c r="H166" s="11"/>
    </row>
    <row r="167" spans="1:8" ht="12" customHeight="1">
      <c r="A167" s="24" t="s">
        <v>69</v>
      </c>
      <c r="B167" s="22">
        <v>213</v>
      </c>
      <c r="C167" s="25"/>
      <c r="D167" s="25"/>
      <c r="E167" s="25"/>
      <c r="F167" s="104"/>
      <c r="G167" s="11"/>
      <c r="H167" s="11"/>
    </row>
    <row r="168" spans="1:8" ht="12" customHeight="1">
      <c r="A168" s="21" t="s">
        <v>70</v>
      </c>
      <c r="B168" s="22">
        <v>221</v>
      </c>
      <c r="C168" s="25"/>
      <c r="D168" s="25"/>
      <c r="E168" s="25"/>
      <c r="F168" s="104"/>
      <c r="G168" s="9"/>
      <c r="H168" s="9"/>
    </row>
    <row r="169" spans="1:8" ht="12" customHeight="1">
      <c r="A169" s="21" t="s">
        <v>71</v>
      </c>
      <c r="B169" s="22">
        <v>222</v>
      </c>
      <c r="C169" s="25"/>
      <c r="D169" s="25"/>
      <c r="E169" s="25"/>
      <c r="F169" s="104"/>
      <c r="G169" s="9"/>
      <c r="H169" s="9"/>
    </row>
    <row r="170" spans="1:8" ht="12" customHeight="1">
      <c r="A170" s="21" t="s">
        <v>72</v>
      </c>
      <c r="B170" s="22">
        <v>223</v>
      </c>
      <c r="C170" s="25"/>
      <c r="D170" s="25"/>
      <c r="E170" s="25"/>
      <c r="F170" s="104"/>
      <c r="G170" s="9"/>
      <c r="H170" s="9"/>
    </row>
    <row r="171" spans="1:8" ht="12" customHeight="1">
      <c r="A171" s="21" t="s">
        <v>102</v>
      </c>
      <c r="B171" s="22">
        <v>224</v>
      </c>
      <c r="C171" s="25"/>
      <c r="D171" s="25"/>
      <c r="E171" s="25"/>
      <c r="F171" s="104"/>
      <c r="G171" s="9"/>
      <c r="H171" s="9"/>
    </row>
    <row r="172" spans="1:8" ht="12" customHeight="1">
      <c r="A172" s="24" t="s">
        <v>87</v>
      </c>
      <c r="B172" s="22">
        <v>225</v>
      </c>
      <c r="C172" s="25"/>
      <c r="D172" s="25">
        <f>C172</f>
        <v>0</v>
      </c>
      <c r="E172" s="25"/>
      <c r="F172" s="104"/>
      <c r="G172" s="9"/>
      <c r="H172" s="9"/>
    </row>
    <row r="173" spans="1:8" ht="12" customHeight="1">
      <c r="A173" s="21" t="s">
        <v>99</v>
      </c>
      <c r="B173" s="22">
        <v>226</v>
      </c>
      <c r="C173" s="25"/>
      <c r="D173" s="25"/>
      <c r="E173" s="25"/>
      <c r="F173" s="104"/>
      <c r="G173" s="9"/>
      <c r="H173" s="9"/>
    </row>
    <row r="174" spans="1:8" ht="12" customHeight="1">
      <c r="A174" s="21" t="s">
        <v>103</v>
      </c>
      <c r="B174" s="22">
        <v>290</v>
      </c>
      <c r="C174" s="25"/>
      <c r="D174" s="25"/>
      <c r="E174" s="25"/>
      <c r="F174" s="104"/>
      <c r="G174" s="9"/>
      <c r="H174" s="9"/>
    </row>
    <row r="175" spans="1:8" ht="12" customHeight="1">
      <c r="A175" s="24" t="s">
        <v>104</v>
      </c>
      <c r="B175" s="22">
        <v>310</v>
      </c>
      <c r="C175" s="25"/>
      <c r="D175" s="25"/>
      <c r="E175" s="25"/>
      <c r="F175" s="104"/>
      <c r="G175" s="9"/>
      <c r="H175" s="9"/>
    </row>
    <row r="176" spans="1:8" ht="12" customHeight="1">
      <c r="A176" s="24" t="s">
        <v>88</v>
      </c>
      <c r="B176" s="22">
        <v>340</v>
      </c>
      <c r="C176" s="25">
        <v>22685.99</v>
      </c>
      <c r="D176" s="25">
        <f>C176</f>
        <v>22685.99</v>
      </c>
      <c r="E176" s="25"/>
      <c r="F176" s="104"/>
      <c r="G176" s="9"/>
      <c r="H176" s="9"/>
    </row>
    <row r="177" spans="1:8" ht="12" customHeight="1">
      <c r="A177" s="46" t="s">
        <v>94</v>
      </c>
      <c r="B177" s="22"/>
      <c r="C177" s="23">
        <f>SUM(C165:C176)</f>
        <v>22685.99</v>
      </c>
      <c r="D177" s="23">
        <f>C177</f>
        <v>22685.99</v>
      </c>
      <c r="E177" s="23"/>
      <c r="F177" s="104"/>
      <c r="G177" s="9"/>
      <c r="H177" s="9"/>
    </row>
    <row r="178" spans="1:8" ht="12" customHeight="1">
      <c r="A178" s="28" t="s">
        <v>106</v>
      </c>
      <c r="B178" s="29"/>
      <c r="C178" s="30">
        <f>SUM(C180:C191)</f>
        <v>0</v>
      </c>
      <c r="D178" s="30"/>
      <c r="E178" s="30"/>
      <c r="F178" s="104"/>
      <c r="G178" s="9"/>
      <c r="H178" s="9"/>
    </row>
    <row r="179" spans="1:8" ht="12" customHeight="1">
      <c r="A179" s="21" t="s">
        <v>43</v>
      </c>
      <c r="B179" s="22"/>
      <c r="C179" s="23"/>
      <c r="D179" s="23"/>
      <c r="E179" s="23"/>
      <c r="F179" s="104"/>
      <c r="G179" s="9"/>
      <c r="H179" s="9"/>
    </row>
    <row r="180" spans="1:8" ht="12" customHeight="1">
      <c r="A180" s="21" t="s">
        <v>67</v>
      </c>
      <c r="B180" s="22">
        <v>211</v>
      </c>
      <c r="C180" s="25"/>
      <c r="D180" s="25"/>
      <c r="E180" s="25"/>
      <c r="F180" s="104"/>
      <c r="G180" s="9"/>
      <c r="H180" s="9"/>
    </row>
    <row r="181" spans="1:8" ht="12" customHeight="1">
      <c r="A181" s="21" t="s">
        <v>68</v>
      </c>
      <c r="B181" s="22">
        <v>212</v>
      </c>
      <c r="C181" s="25"/>
      <c r="D181" s="25"/>
      <c r="E181" s="25"/>
      <c r="F181" s="104"/>
      <c r="G181" s="9"/>
      <c r="H181" s="9"/>
    </row>
    <row r="182" spans="1:8" ht="12" customHeight="1">
      <c r="A182" s="24" t="s">
        <v>69</v>
      </c>
      <c r="B182" s="22">
        <v>213</v>
      </c>
      <c r="C182" s="25"/>
      <c r="D182" s="25"/>
      <c r="E182" s="25"/>
      <c r="F182" s="104"/>
      <c r="G182" s="9"/>
      <c r="H182" s="9"/>
    </row>
    <row r="183" spans="1:8" ht="12" customHeight="1">
      <c r="A183" s="21" t="s">
        <v>70</v>
      </c>
      <c r="B183" s="22">
        <v>221</v>
      </c>
      <c r="C183" s="25"/>
      <c r="D183" s="25"/>
      <c r="E183" s="25"/>
      <c r="F183" s="104"/>
      <c r="G183" s="9"/>
      <c r="H183" s="9"/>
    </row>
    <row r="184" spans="1:8" ht="12" customHeight="1">
      <c r="A184" s="21" t="s">
        <v>71</v>
      </c>
      <c r="B184" s="22">
        <v>222</v>
      </c>
      <c r="C184" s="25"/>
      <c r="D184" s="25"/>
      <c r="E184" s="25"/>
      <c r="F184" s="104"/>
      <c r="G184" s="9"/>
      <c r="H184" s="9"/>
    </row>
    <row r="185" spans="1:8" ht="12" customHeight="1">
      <c r="A185" s="21" t="s">
        <v>72</v>
      </c>
      <c r="B185" s="22">
        <v>223</v>
      </c>
      <c r="C185" s="25"/>
      <c r="D185" s="25"/>
      <c r="E185" s="25"/>
      <c r="F185" s="104"/>
      <c r="G185" s="9"/>
      <c r="H185" s="9"/>
    </row>
    <row r="186" spans="1:8" ht="12" customHeight="1">
      <c r="A186" s="21" t="s">
        <v>102</v>
      </c>
      <c r="B186" s="22">
        <v>224</v>
      </c>
      <c r="C186" s="25"/>
      <c r="D186" s="25"/>
      <c r="E186" s="25"/>
      <c r="F186" s="104"/>
      <c r="G186" s="9"/>
      <c r="H186" s="9"/>
    </row>
    <row r="187" spans="1:8" ht="12" customHeight="1">
      <c r="A187" s="24" t="s">
        <v>87</v>
      </c>
      <c r="B187" s="22">
        <v>225</v>
      </c>
      <c r="C187" s="25"/>
      <c r="D187" s="25"/>
      <c r="E187" s="25"/>
      <c r="F187" s="104"/>
      <c r="G187" s="9"/>
      <c r="H187" s="9"/>
    </row>
    <row r="188" spans="1:8" ht="12" customHeight="1">
      <c r="A188" s="21" t="s">
        <v>99</v>
      </c>
      <c r="B188" s="22">
        <v>226</v>
      </c>
      <c r="C188" s="25"/>
      <c r="D188" s="25"/>
      <c r="E188" s="25"/>
      <c r="F188" s="104"/>
      <c r="G188" s="9"/>
      <c r="H188" s="9"/>
    </row>
    <row r="189" spans="1:8" ht="12" customHeight="1">
      <c r="A189" s="21" t="s">
        <v>103</v>
      </c>
      <c r="B189" s="22">
        <v>290</v>
      </c>
      <c r="C189" s="25"/>
      <c r="D189" s="25"/>
      <c r="E189" s="25"/>
      <c r="F189" s="104"/>
      <c r="G189" s="9"/>
      <c r="H189" s="9"/>
    </row>
    <row r="190" spans="1:8" ht="12" customHeight="1">
      <c r="A190" s="24" t="s">
        <v>104</v>
      </c>
      <c r="B190" s="22">
        <v>310</v>
      </c>
      <c r="C190" s="25"/>
      <c r="D190" s="25"/>
      <c r="E190" s="25"/>
      <c r="F190" s="104"/>
      <c r="G190" s="9"/>
      <c r="H190" s="9"/>
    </row>
    <row r="191" spans="1:8" ht="12" customHeight="1">
      <c r="A191" s="24" t="s">
        <v>88</v>
      </c>
      <c r="B191" s="22">
        <v>340</v>
      </c>
      <c r="C191" s="25"/>
      <c r="D191" s="25"/>
      <c r="E191" s="25"/>
      <c r="F191" s="104"/>
      <c r="G191" s="9"/>
      <c r="H191" s="9"/>
    </row>
    <row r="192" spans="1:8" ht="12" customHeight="1">
      <c r="A192" s="46" t="s">
        <v>94</v>
      </c>
      <c r="B192" s="22"/>
      <c r="C192" s="23">
        <f>SUM(C180:C191)</f>
        <v>0</v>
      </c>
      <c r="D192" s="23"/>
      <c r="E192" s="23"/>
      <c r="F192" s="104"/>
      <c r="G192" s="9"/>
      <c r="H192" s="9"/>
    </row>
    <row r="193" spans="1:8" ht="12" customHeight="1">
      <c r="A193" s="27" t="s">
        <v>153</v>
      </c>
      <c r="B193" s="27"/>
      <c r="C193" s="48">
        <f>C194+C207+C220</f>
        <v>0</v>
      </c>
      <c r="D193" s="48"/>
      <c r="E193" s="48"/>
      <c r="F193" s="111"/>
      <c r="G193" s="9"/>
      <c r="H193" s="9"/>
    </row>
    <row r="194" spans="1:8" ht="12" customHeight="1">
      <c r="A194" s="14" t="s">
        <v>154</v>
      </c>
      <c r="B194" s="15"/>
      <c r="C194" s="16">
        <f>SUM(C195:C206)</f>
        <v>0</v>
      </c>
      <c r="D194" s="17"/>
      <c r="E194" s="17"/>
      <c r="F194" s="108"/>
      <c r="G194" s="9"/>
      <c r="H194" s="9"/>
    </row>
    <row r="195" spans="1:8" ht="12" customHeight="1">
      <c r="A195" s="21" t="s">
        <v>67</v>
      </c>
      <c r="B195" s="22">
        <v>211</v>
      </c>
      <c r="C195" s="25"/>
      <c r="D195" s="25"/>
      <c r="E195" s="25"/>
      <c r="F195" s="104"/>
      <c r="G195" s="9"/>
      <c r="H195" s="9"/>
    </row>
    <row r="196" spans="1:8" ht="12" customHeight="1">
      <c r="A196" s="21" t="s">
        <v>68</v>
      </c>
      <c r="B196" s="22">
        <v>212</v>
      </c>
      <c r="C196" s="25"/>
      <c r="D196" s="25"/>
      <c r="E196" s="25"/>
      <c r="F196" s="104"/>
      <c r="G196" s="9"/>
      <c r="H196" s="9"/>
    </row>
    <row r="197" spans="1:8" ht="12" customHeight="1">
      <c r="A197" s="24" t="s">
        <v>69</v>
      </c>
      <c r="B197" s="22">
        <v>213</v>
      </c>
      <c r="C197" s="25"/>
      <c r="D197" s="25"/>
      <c r="E197" s="25"/>
      <c r="F197" s="104"/>
      <c r="G197" s="9"/>
      <c r="H197" s="9"/>
    </row>
    <row r="198" spans="1:8" ht="12" customHeight="1">
      <c r="A198" s="21" t="s">
        <v>70</v>
      </c>
      <c r="B198" s="22">
        <v>221</v>
      </c>
      <c r="C198" s="25"/>
      <c r="D198" s="25"/>
      <c r="E198" s="25"/>
      <c r="F198" s="104"/>
      <c r="G198" s="9"/>
      <c r="H198" s="9"/>
    </row>
    <row r="199" spans="1:8" ht="12" customHeight="1">
      <c r="A199" s="21" t="s">
        <v>71</v>
      </c>
      <c r="B199" s="22">
        <v>222</v>
      </c>
      <c r="C199" s="25"/>
      <c r="D199" s="25"/>
      <c r="E199" s="25"/>
      <c r="F199" s="104"/>
      <c r="G199" s="9"/>
      <c r="H199" s="9"/>
    </row>
    <row r="200" spans="1:8" ht="12" customHeight="1">
      <c r="A200" s="21" t="s">
        <v>72</v>
      </c>
      <c r="B200" s="22">
        <v>223</v>
      </c>
      <c r="C200" s="25"/>
      <c r="D200" s="25"/>
      <c r="E200" s="25"/>
      <c r="F200" s="104"/>
      <c r="G200" s="9"/>
      <c r="H200" s="9"/>
    </row>
    <row r="201" spans="1:8" ht="12" customHeight="1">
      <c r="A201" s="21" t="s">
        <v>102</v>
      </c>
      <c r="B201" s="22">
        <v>224</v>
      </c>
      <c r="C201" s="25"/>
      <c r="D201" s="25"/>
      <c r="E201" s="25"/>
      <c r="F201" s="104"/>
      <c r="G201" s="9"/>
      <c r="H201" s="9"/>
    </row>
    <row r="202" spans="1:8" ht="12" customHeight="1">
      <c r="A202" s="24" t="s">
        <v>87</v>
      </c>
      <c r="B202" s="22">
        <v>225</v>
      </c>
      <c r="C202" s="25"/>
      <c r="D202" s="25"/>
      <c r="E202" s="25"/>
      <c r="F202" s="104"/>
      <c r="G202" s="9"/>
      <c r="H202" s="9"/>
    </row>
    <row r="203" spans="1:8" ht="12" customHeight="1">
      <c r="A203" s="21" t="s">
        <v>99</v>
      </c>
      <c r="B203" s="22">
        <v>226</v>
      </c>
      <c r="C203" s="25"/>
      <c r="D203" s="25"/>
      <c r="E203" s="25"/>
      <c r="F203" s="104"/>
      <c r="G203" s="9"/>
      <c r="H203" s="9"/>
    </row>
    <row r="204" spans="1:8" ht="12" customHeight="1">
      <c r="A204" s="21" t="s">
        <v>103</v>
      </c>
      <c r="B204" s="22">
        <v>290</v>
      </c>
      <c r="C204" s="25"/>
      <c r="D204" s="25"/>
      <c r="E204" s="25"/>
      <c r="F204" s="104"/>
      <c r="G204" s="9"/>
      <c r="H204" s="9"/>
    </row>
    <row r="205" spans="1:8" ht="12" customHeight="1">
      <c r="A205" s="24" t="s">
        <v>104</v>
      </c>
      <c r="B205" s="22">
        <v>310</v>
      </c>
      <c r="C205" s="25"/>
      <c r="D205" s="25"/>
      <c r="E205" s="25"/>
      <c r="F205" s="104"/>
      <c r="G205" s="9"/>
      <c r="H205" s="9"/>
    </row>
    <row r="206" spans="1:8" ht="12" customHeight="1">
      <c r="A206" s="24" t="s">
        <v>88</v>
      </c>
      <c r="B206" s="22">
        <v>340</v>
      </c>
      <c r="C206" s="25"/>
      <c r="D206" s="25"/>
      <c r="E206" s="25"/>
      <c r="F206" s="104"/>
      <c r="G206" s="9"/>
      <c r="H206" s="9"/>
    </row>
    <row r="207" spans="1:8" ht="12" customHeight="1">
      <c r="A207" s="14" t="s">
        <v>155</v>
      </c>
      <c r="B207" s="15"/>
      <c r="C207" s="16">
        <f>SUM(C208:C219)</f>
        <v>0</v>
      </c>
      <c r="D207" s="17"/>
      <c r="E207" s="17"/>
      <c r="F207" s="108"/>
      <c r="G207" s="9"/>
      <c r="H207" s="9"/>
    </row>
    <row r="208" spans="1:8" ht="12" customHeight="1">
      <c r="A208" s="21" t="s">
        <v>67</v>
      </c>
      <c r="B208" s="22">
        <v>211</v>
      </c>
      <c r="C208" s="25"/>
      <c r="D208" s="25"/>
      <c r="E208" s="25"/>
      <c r="F208" s="104"/>
      <c r="G208" s="9"/>
      <c r="H208" s="9"/>
    </row>
    <row r="209" spans="1:8" ht="12" customHeight="1">
      <c r="A209" s="21" t="s">
        <v>68</v>
      </c>
      <c r="B209" s="22">
        <v>212</v>
      </c>
      <c r="C209" s="25"/>
      <c r="D209" s="25"/>
      <c r="E209" s="25"/>
      <c r="F209" s="104"/>
      <c r="G209" s="9"/>
      <c r="H209" s="9"/>
    </row>
    <row r="210" spans="1:8" ht="12" customHeight="1">
      <c r="A210" s="24" t="s">
        <v>69</v>
      </c>
      <c r="B210" s="22">
        <v>213</v>
      </c>
      <c r="C210" s="25"/>
      <c r="D210" s="25"/>
      <c r="E210" s="25"/>
      <c r="F210" s="104"/>
      <c r="G210" s="9"/>
      <c r="H210" s="9"/>
    </row>
    <row r="211" spans="1:8" ht="12" customHeight="1">
      <c r="A211" s="21" t="s">
        <v>70</v>
      </c>
      <c r="B211" s="22">
        <v>221</v>
      </c>
      <c r="C211" s="25"/>
      <c r="D211" s="25"/>
      <c r="E211" s="25"/>
      <c r="F211" s="104"/>
      <c r="G211" s="9"/>
      <c r="H211" s="9"/>
    </row>
    <row r="212" spans="1:8" ht="12" customHeight="1">
      <c r="A212" s="21" t="s">
        <v>71</v>
      </c>
      <c r="B212" s="22">
        <v>222</v>
      </c>
      <c r="C212" s="25"/>
      <c r="D212" s="25"/>
      <c r="E212" s="25"/>
      <c r="F212" s="104"/>
      <c r="G212" s="9"/>
      <c r="H212" s="9"/>
    </row>
    <row r="213" spans="1:8" ht="12" customHeight="1">
      <c r="A213" s="21" t="s">
        <v>72</v>
      </c>
      <c r="B213" s="22">
        <v>223</v>
      </c>
      <c r="C213" s="49"/>
      <c r="D213" s="49"/>
      <c r="E213" s="49"/>
      <c r="F213" s="112"/>
      <c r="G213" s="9"/>
      <c r="H213" s="9"/>
    </row>
    <row r="214" spans="1:8" ht="12" customHeight="1">
      <c r="A214" s="21" t="s">
        <v>102</v>
      </c>
      <c r="B214" s="22">
        <v>224</v>
      </c>
      <c r="C214" s="49"/>
      <c r="D214" s="49"/>
      <c r="E214" s="49"/>
      <c r="F214" s="112"/>
      <c r="G214" s="9"/>
      <c r="H214" s="9"/>
    </row>
    <row r="215" spans="1:8" ht="12" customHeight="1">
      <c r="A215" s="21" t="s">
        <v>87</v>
      </c>
      <c r="B215" s="22">
        <v>225</v>
      </c>
      <c r="C215" s="49"/>
      <c r="D215" s="49"/>
      <c r="E215" s="49"/>
      <c r="F215" s="112"/>
      <c r="G215" s="9"/>
      <c r="H215" s="9"/>
    </row>
    <row r="216" spans="1:8" ht="12" customHeight="1">
      <c r="A216" s="21" t="s">
        <v>99</v>
      </c>
      <c r="B216" s="22">
        <v>226</v>
      </c>
      <c r="C216" s="49"/>
      <c r="D216" s="49"/>
      <c r="E216" s="49"/>
      <c r="F216" s="112"/>
      <c r="G216" s="9"/>
      <c r="H216" s="9"/>
    </row>
    <row r="217" spans="1:8" ht="12" customHeight="1">
      <c r="A217" s="21" t="s">
        <v>103</v>
      </c>
      <c r="B217" s="22">
        <v>290</v>
      </c>
      <c r="C217" s="49"/>
      <c r="D217" s="49"/>
      <c r="E217" s="49"/>
      <c r="F217" s="112"/>
      <c r="G217" s="9"/>
      <c r="H217" s="9"/>
    </row>
    <row r="218" spans="1:8" ht="12" customHeight="1">
      <c r="A218" s="24" t="s">
        <v>104</v>
      </c>
      <c r="B218" s="22">
        <v>310</v>
      </c>
      <c r="C218" s="49"/>
      <c r="D218" s="49"/>
      <c r="E218" s="49"/>
      <c r="F218" s="112"/>
      <c r="G218" s="9"/>
      <c r="H218" s="9"/>
    </row>
    <row r="219" spans="1:8" ht="12" customHeight="1">
      <c r="A219" s="21" t="s">
        <v>88</v>
      </c>
      <c r="B219" s="22">
        <v>340</v>
      </c>
      <c r="C219" s="49"/>
      <c r="D219" s="49"/>
      <c r="E219" s="49"/>
      <c r="F219" s="112"/>
      <c r="G219" s="9"/>
      <c r="H219" s="9"/>
    </row>
    <row r="220" spans="1:8" ht="12" customHeight="1">
      <c r="A220" s="14" t="s">
        <v>156</v>
      </c>
      <c r="B220" s="15"/>
      <c r="C220" s="16">
        <f>SUM(C221:C232)</f>
        <v>0</v>
      </c>
      <c r="D220" s="17"/>
      <c r="E220" s="17"/>
      <c r="F220" s="108"/>
      <c r="G220" s="9"/>
      <c r="H220" s="9"/>
    </row>
    <row r="221" spans="1:8" ht="12" customHeight="1">
      <c r="A221" s="21" t="s">
        <v>67</v>
      </c>
      <c r="B221" s="22">
        <v>211</v>
      </c>
      <c r="C221" s="50"/>
      <c r="D221" s="50"/>
      <c r="E221" s="50"/>
      <c r="F221" s="113"/>
      <c r="G221" s="9"/>
      <c r="H221" s="9"/>
    </row>
    <row r="222" spans="1:8" ht="12" customHeight="1">
      <c r="A222" s="21" t="s">
        <v>68</v>
      </c>
      <c r="B222" s="22">
        <v>212</v>
      </c>
      <c r="C222" s="50"/>
      <c r="D222" s="50"/>
      <c r="E222" s="50"/>
      <c r="F222" s="113"/>
      <c r="G222" s="9"/>
      <c r="H222" s="9"/>
    </row>
    <row r="223" spans="1:8" ht="12" customHeight="1">
      <c r="A223" s="21" t="s">
        <v>69</v>
      </c>
      <c r="B223" s="22">
        <v>213</v>
      </c>
      <c r="C223" s="50"/>
      <c r="D223" s="50"/>
      <c r="E223" s="50"/>
      <c r="F223" s="113"/>
      <c r="G223" s="9"/>
      <c r="H223" s="9"/>
    </row>
    <row r="224" spans="1:8" ht="12" customHeight="1">
      <c r="A224" s="21" t="s">
        <v>70</v>
      </c>
      <c r="B224" s="22">
        <v>221</v>
      </c>
      <c r="C224" s="50"/>
      <c r="D224" s="50"/>
      <c r="E224" s="50"/>
      <c r="F224" s="113"/>
      <c r="G224" s="9"/>
      <c r="H224" s="9"/>
    </row>
    <row r="225" spans="1:8" ht="12" customHeight="1">
      <c r="A225" s="21" t="s">
        <v>71</v>
      </c>
      <c r="B225" s="22">
        <v>222</v>
      </c>
      <c r="C225" s="50"/>
      <c r="D225" s="50"/>
      <c r="E225" s="50"/>
      <c r="F225" s="113"/>
      <c r="G225" s="9"/>
      <c r="H225" s="9"/>
    </row>
    <row r="226" spans="1:8" ht="12" customHeight="1">
      <c r="A226" s="21" t="s">
        <v>72</v>
      </c>
      <c r="B226" s="22">
        <v>223</v>
      </c>
      <c r="C226" s="50"/>
      <c r="D226" s="50"/>
      <c r="E226" s="50"/>
      <c r="F226" s="113"/>
      <c r="G226" s="9"/>
      <c r="H226" s="9"/>
    </row>
    <row r="227" spans="1:8" ht="12" customHeight="1">
      <c r="A227" s="21" t="s">
        <v>102</v>
      </c>
      <c r="B227" s="22">
        <v>224</v>
      </c>
      <c r="C227" s="50"/>
      <c r="D227" s="50"/>
      <c r="E227" s="50"/>
      <c r="F227" s="113"/>
      <c r="G227" s="9"/>
      <c r="H227" s="9"/>
    </row>
    <row r="228" spans="1:8" ht="12" customHeight="1">
      <c r="A228" s="21" t="s">
        <v>87</v>
      </c>
      <c r="B228" s="22">
        <v>225</v>
      </c>
      <c r="C228" s="50"/>
      <c r="D228" s="50"/>
      <c r="E228" s="50"/>
      <c r="F228" s="113"/>
      <c r="G228" s="9"/>
      <c r="H228" s="9"/>
    </row>
    <row r="229" spans="1:8" ht="12" customHeight="1">
      <c r="A229" s="21" t="s">
        <v>99</v>
      </c>
      <c r="B229" s="22">
        <v>226</v>
      </c>
      <c r="C229" s="50"/>
      <c r="D229" s="50"/>
      <c r="E229" s="50"/>
      <c r="F229" s="113"/>
      <c r="G229" s="9"/>
      <c r="H229" s="9"/>
    </row>
    <row r="230" spans="1:8" ht="12" customHeight="1">
      <c r="A230" s="21" t="s">
        <v>103</v>
      </c>
      <c r="B230" s="22">
        <v>290</v>
      </c>
      <c r="C230" s="50"/>
      <c r="D230" s="50"/>
      <c r="E230" s="50"/>
      <c r="F230" s="113"/>
      <c r="G230" s="9"/>
      <c r="H230" s="9"/>
    </row>
    <row r="231" spans="1:8" ht="12" customHeight="1">
      <c r="A231" s="24" t="s">
        <v>104</v>
      </c>
      <c r="B231" s="22">
        <v>310</v>
      </c>
      <c r="C231" s="50"/>
      <c r="D231" s="50"/>
      <c r="E231" s="50"/>
      <c r="F231" s="113"/>
      <c r="G231" s="9"/>
      <c r="H231" s="9"/>
    </row>
    <row r="232" spans="1:8" ht="12" customHeight="1">
      <c r="A232" s="21" t="s">
        <v>88</v>
      </c>
      <c r="B232" s="22">
        <v>340</v>
      </c>
      <c r="C232" s="51"/>
      <c r="D232" s="51"/>
      <c r="E232" s="51"/>
      <c r="F232" s="114"/>
      <c r="G232" s="9"/>
      <c r="H232" s="9"/>
    </row>
    <row r="233" spans="1:6" ht="28.5" customHeight="1">
      <c r="A233" s="52" t="s">
        <v>157</v>
      </c>
      <c r="B233" s="53"/>
      <c r="C233" s="245" t="s">
        <v>179</v>
      </c>
      <c r="D233" s="245"/>
      <c r="E233" s="11"/>
      <c r="F233" s="105"/>
    </row>
    <row r="234" spans="1:6" ht="12.75">
      <c r="A234" s="11"/>
      <c r="B234" s="54"/>
      <c r="C234" s="246" t="s">
        <v>158</v>
      </c>
      <c r="D234" s="246"/>
      <c r="E234" s="11"/>
      <c r="F234" s="105"/>
    </row>
    <row r="235" spans="1:6" ht="12.75">
      <c r="A235" s="11"/>
      <c r="B235" s="54"/>
      <c r="C235" s="55"/>
      <c r="D235" s="11"/>
      <c r="E235" s="11"/>
      <c r="F235" s="105"/>
    </row>
    <row r="236" spans="1:6" ht="12.75">
      <c r="A236" s="52" t="s">
        <v>159</v>
      </c>
      <c r="B236" s="53"/>
      <c r="C236" s="247" t="s">
        <v>180</v>
      </c>
      <c r="D236" s="247"/>
      <c r="E236" s="11"/>
      <c r="F236" s="105"/>
    </row>
    <row r="237" spans="1:6" ht="12.75">
      <c r="A237" s="11"/>
      <c r="B237" s="53"/>
      <c r="C237" s="246" t="s">
        <v>158</v>
      </c>
      <c r="D237" s="246"/>
      <c r="E237" s="11"/>
      <c r="F237" s="105"/>
    </row>
    <row r="238" spans="1:6" ht="12.75">
      <c r="A238" s="52" t="s">
        <v>160</v>
      </c>
      <c r="B238" s="53"/>
      <c r="C238" s="248" t="s">
        <v>180</v>
      </c>
      <c r="D238" s="248"/>
      <c r="E238" s="11"/>
      <c r="F238" s="105"/>
    </row>
    <row r="239" spans="1:6" ht="12.75">
      <c r="A239" s="11"/>
      <c r="B239" s="53"/>
      <c r="C239" s="249" t="s">
        <v>158</v>
      </c>
      <c r="D239" s="249"/>
      <c r="E239" s="11"/>
      <c r="F239" s="105"/>
    </row>
    <row r="240" spans="1:6" ht="12.75">
      <c r="A240" s="100">
        <v>42390</v>
      </c>
      <c r="B240" s="53"/>
      <c r="C240" s="11"/>
      <c r="D240" s="53"/>
      <c r="E240" s="11"/>
      <c r="F240" s="105"/>
    </row>
  </sheetData>
  <sheetProtection/>
  <mergeCells count="12">
    <mergeCell ref="C233:D233"/>
    <mergeCell ref="C234:D234"/>
    <mergeCell ref="C236:D236"/>
    <mergeCell ref="C237:D237"/>
    <mergeCell ref="C238:D238"/>
    <mergeCell ref="C239:D239"/>
    <mergeCell ref="A1:C1"/>
    <mergeCell ref="A2:C2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13.25390625" style="0" customWidth="1"/>
  </cols>
  <sheetData>
    <row r="1" spans="1:3" ht="12.75">
      <c r="A1" t="s">
        <v>181</v>
      </c>
      <c r="C1" t="s">
        <v>182</v>
      </c>
    </row>
    <row r="3" spans="1:2" ht="15" customHeight="1">
      <c r="A3" s="102">
        <v>211</v>
      </c>
      <c r="B3" s="103">
        <f>1!C63+1!C76</f>
        <v>6162311.64</v>
      </c>
    </row>
    <row r="4" spans="1:2" ht="15" customHeight="1">
      <c r="A4" s="102">
        <v>213</v>
      </c>
      <c r="B4" s="103">
        <f>1!C65+1!C78</f>
        <v>1861018.36</v>
      </c>
    </row>
    <row r="5" spans="1:2" ht="15" customHeight="1">
      <c r="A5" s="102">
        <v>221</v>
      </c>
      <c r="B5" s="103">
        <f>1!C79</f>
        <v>5239</v>
      </c>
    </row>
    <row r="6" spans="1:2" ht="15" customHeight="1">
      <c r="A6" s="102">
        <v>223</v>
      </c>
      <c r="B6" s="103">
        <f>1!C81</f>
        <v>1355936.16</v>
      </c>
    </row>
    <row r="7" spans="1:2" ht="15" customHeight="1">
      <c r="A7" s="102">
        <v>225</v>
      </c>
      <c r="B7" s="103">
        <f>1!C68+1!C83</f>
        <v>980758</v>
      </c>
    </row>
    <row r="8" spans="1:2" ht="15" customHeight="1">
      <c r="A8" s="102">
        <v>226</v>
      </c>
      <c r="B8" s="103">
        <f>1!C69+1!C88+1!C57</f>
        <v>641068</v>
      </c>
    </row>
    <row r="9" spans="1:2" ht="15" customHeight="1">
      <c r="A9" s="102">
        <v>290</v>
      </c>
      <c r="B9" s="103">
        <f>1!C93</f>
        <v>0</v>
      </c>
    </row>
    <row r="10" spans="1:2" ht="15" customHeight="1">
      <c r="A10" s="102">
        <v>310</v>
      </c>
      <c r="B10" s="103">
        <f>1!C71+1!C97</f>
        <v>254772.88</v>
      </c>
    </row>
    <row r="11" spans="1:2" ht="15" customHeight="1">
      <c r="A11" s="102">
        <v>340</v>
      </c>
      <c r="B11" s="103">
        <f>1!C72+1!C102</f>
        <v>100000</v>
      </c>
    </row>
    <row r="12" spans="1:2" ht="15" customHeight="1">
      <c r="A12" s="102"/>
      <c r="B12" s="102"/>
    </row>
    <row r="13" spans="1:2" ht="15" customHeight="1">
      <c r="A13" s="102"/>
      <c r="B13" s="103">
        <f>B3+B4+B5+B6+B7+B8+B9+B10+B11</f>
        <v>11361104.040000001</v>
      </c>
    </row>
    <row r="14" spans="1:2" ht="15" customHeight="1">
      <c r="A14" s="102"/>
      <c r="B14" s="102"/>
    </row>
    <row r="15" spans="1:2" ht="15" customHeight="1">
      <c r="A15" s="102"/>
      <c r="B15" s="103">
        <f>1!C60+1!C73+1!C106</f>
        <v>11361104.04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2016-10-27T08:49:40Z</cp:lastPrinted>
  <dcterms:created xsi:type="dcterms:W3CDTF">2012-03-21T14:12:04Z</dcterms:created>
  <dcterms:modified xsi:type="dcterms:W3CDTF">2016-11-11T09:44:07Z</dcterms:modified>
  <cp:category/>
  <cp:version/>
  <cp:contentType/>
  <cp:contentStatus/>
</cp:coreProperties>
</file>